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overidge\Downloads\"/>
    </mc:Choice>
  </mc:AlternateContent>
  <xr:revisionPtr revIDLastSave="0" documentId="8_{1FE4E4A5-FDFC-440F-8B4F-5C810FC9A95D}" xr6:coauthVersionLast="47" xr6:coauthVersionMax="47" xr10:uidLastSave="{00000000-0000-0000-0000-000000000000}"/>
  <bookViews>
    <workbookView xWindow="-108" yWindow="-108" windowWidth="23256" windowHeight="12456" xr2:uid="{ACA840F7-E0DB-4E4E-9772-E9A590DB8D17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K9" i="1"/>
  <c r="J7" i="1"/>
  <c r="K7" i="1" s="1"/>
  <c r="J10" i="1"/>
  <c r="K10" i="1" s="1"/>
  <c r="F14" i="1"/>
  <c r="G12" i="1"/>
  <c r="G5" i="1"/>
  <c r="H5" i="1" s="1"/>
  <c r="G6" i="1"/>
  <c r="H6" i="1" s="1"/>
  <c r="J6" i="1" s="1"/>
  <c r="G8" i="1"/>
  <c r="H8" i="1" s="1"/>
  <c r="G9" i="1"/>
  <c r="H9" i="1" s="1"/>
  <c r="G10" i="1"/>
  <c r="H10" i="1" s="1"/>
  <c r="G11" i="1"/>
  <c r="H11" i="1" s="1"/>
  <c r="J11" i="1" s="1"/>
  <c r="G4" i="1"/>
  <c r="C4" i="1"/>
  <c r="D4" i="1" s="1"/>
  <c r="C5" i="1"/>
  <c r="D5" i="1" s="1"/>
  <c r="C6" i="1"/>
  <c r="D6" i="1" s="1"/>
  <c r="C9" i="1"/>
  <c r="D9" i="1" s="1"/>
  <c r="C10" i="1"/>
  <c r="D10" i="1" s="1"/>
  <c r="C11" i="1"/>
  <c r="D11" i="1" s="1"/>
  <c r="B14" i="1"/>
  <c r="L7" i="1" l="1"/>
  <c r="K5" i="1"/>
  <c r="L5" i="1"/>
  <c r="L8" i="1"/>
  <c r="K8" i="1"/>
  <c r="K11" i="1"/>
  <c r="L11" i="1"/>
  <c r="K6" i="1"/>
  <c r="L6" i="1"/>
  <c r="L10" i="1"/>
  <c r="L9" i="1"/>
  <c r="H12" i="1"/>
  <c r="H4" i="1"/>
  <c r="D14" i="1"/>
  <c r="L4" i="1" l="1"/>
  <c r="K4" i="1"/>
  <c r="J14" i="1"/>
  <c r="J16" i="1" s="1"/>
  <c r="L12" i="1"/>
  <c r="K12" i="1"/>
  <c r="H14" i="1"/>
  <c r="K14" i="1" l="1"/>
  <c r="K16" i="1" s="1"/>
  <c r="L14" i="1"/>
  <c r="L16" i="1" s="1"/>
</calcChain>
</file>

<file path=xl/sharedStrings.xml><?xml version="1.0" encoding="utf-8"?>
<sst xmlns="http://schemas.openxmlformats.org/spreadsheetml/2006/main" count="28" uniqueCount="24">
  <si>
    <t>Euro</t>
  </si>
  <si>
    <t>Interpretation</t>
  </si>
  <si>
    <t>Catering</t>
  </si>
  <si>
    <t>Venue hire</t>
  </si>
  <si>
    <t>Additional streaming services</t>
  </si>
  <si>
    <t>n/a</t>
  </si>
  <si>
    <t>2019 ( Hague)</t>
  </si>
  <si>
    <t>NZ$</t>
  </si>
  <si>
    <t>Inflation</t>
  </si>
  <si>
    <t>USD Exchange = 1.6</t>
  </si>
  <si>
    <t>Euro Exchange = 1.7</t>
  </si>
  <si>
    <t>2022 (Manta)</t>
  </si>
  <si>
    <t>Welcome cocktail</t>
  </si>
  <si>
    <t>pre-meeting prep/project costs</t>
  </si>
  <si>
    <t>USD</t>
  </si>
  <si>
    <t>2024 Estimate</t>
  </si>
  <si>
    <t>Cost categories</t>
  </si>
  <si>
    <t>plus a 15% contingency</t>
  </si>
  <si>
    <t>Costs for Hague as per project</t>
  </si>
  <si>
    <t>Rapporteurs</t>
  </si>
  <si>
    <t>Printing/additional computers</t>
  </si>
  <si>
    <t>Audio-visual equipment and support</t>
  </si>
  <si>
    <t>Relevant costs for Manta as provided by Ecuador</t>
  </si>
  <si>
    <t>COMM-WP21 RESTRICTED_rev1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</si>
</sst>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" fontId="1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3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3" fontId="3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EEECD-56C1-404C-9E61-FB2F7ADBD7A2}">
  <dimension ref="A1:L18"/>
  <sheetViews>
    <sheetView tabSelected="1" zoomScale="130" zoomScaleNormal="130" workbookViewId="0"/>
  </sheetViews>
  <sheetFormatPr defaultColWidth="8.88671875" defaultRowHeight="14.4" x14ac:dyDescent="0.3"/>
  <cols>
    <col min="1" max="1" width="31.109375" style="1" customWidth="1"/>
    <col min="2" max="3" width="11.77734375" style="1" customWidth="1"/>
    <col min="4" max="5" width="8.88671875" style="1"/>
    <col min="6" max="6" width="15.44140625" style="1" customWidth="1"/>
    <col min="7" max="7" width="8.88671875" style="2"/>
    <col min="8" max="8" width="8.88671875" style="1"/>
    <col min="9" max="9" width="12.109375" style="1" customWidth="1"/>
    <col min="10" max="16384" width="8.88671875" style="1"/>
  </cols>
  <sheetData>
    <row r="1" spans="1:12" x14ac:dyDescent="0.3">
      <c r="A1" s="6" t="s">
        <v>23</v>
      </c>
    </row>
    <row r="2" spans="1:12" x14ac:dyDescent="0.3">
      <c r="B2" s="8" t="s">
        <v>10</v>
      </c>
      <c r="C2" s="9"/>
      <c r="D2" s="9"/>
      <c r="E2" s="6"/>
      <c r="F2" s="6" t="s">
        <v>9</v>
      </c>
      <c r="G2" s="3"/>
      <c r="H2" s="6"/>
      <c r="I2" s="6"/>
      <c r="J2" s="6" t="s">
        <v>15</v>
      </c>
      <c r="K2" s="6"/>
      <c r="L2" s="6"/>
    </row>
    <row r="3" spans="1:12" ht="15.6" x14ac:dyDescent="0.3">
      <c r="A3" s="5" t="s">
        <v>16</v>
      </c>
      <c r="B3" s="9" t="s">
        <v>6</v>
      </c>
      <c r="C3" s="9" t="s">
        <v>8</v>
      </c>
      <c r="D3" s="9" t="s">
        <v>7</v>
      </c>
      <c r="E3" s="6"/>
      <c r="F3" s="6" t="s">
        <v>11</v>
      </c>
      <c r="G3" s="3" t="s">
        <v>8</v>
      </c>
      <c r="H3" s="6" t="s">
        <v>7</v>
      </c>
      <c r="I3" s="6"/>
      <c r="J3" s="6" t="s">
        <v>7</v>
      </c>
      <c r="K3" s="6" t="s">
        <v>14</v>
      </c>
      <c r="L3" s="6" t="s">
        <v>0</v>
      </c>
    </row>
    <row r="4" spans="1:12" x14ac:dyDescent="0.3">
      <c r="A4" s="6" t="s">
        <v>1</v>
      </c>
      <c r="B4" s="7">
        <v>15000</v>
      </c>
      <c r="C4" s="7">
        <f t="shared" ref="C4:C11" si="0">B4*1.017*1.039*1.072</f>
        <v>16991.141039999999</v>
      </c>
      <c r="D4" s="7">
        <f t="shared" ref="D4:D11" si="1">C4*1.7</f>
        <v>28884.939767999997</v>
      </c>
      <c r="E4" s="2"/>
      <c r="F4" s="7">
        <v>20000</v>
      </c>
      <c r="G4" s="7">
        <f>F4*1.072</f>
        <v>21440</v>
      </c>
      <c r="H4" s="7">
        <f>G4*1.6</f>
        <v>34304</v>
      </c>
      <c r="J4" s="2"/>
      <c r="K4" s="2">
        <f>J4/1.6</f>
        <v>0</v>
      </c>
      <c r="L4" s="2">
        <f>J4/1.7</f>
        <v>0</v>
      </c>
    </row>
    <row r="5" spans="1:12" x14ac:dyDescent="0.3">
      <c r="A5" s="6" t="s">
        <v>19</v>
      </c>
      <c r="B5" s="7">
        <v>20000</v>
      </c>
      <c r="C5" s="7">
        <f t="shared" si="0"/>
        <v>22654.854719999996</v>
      </c>
      <c r="D5" s="7">
        <f t="shared" si="1"/>
        <v>38513.253023999991</v>
      </c>
      <c r="E5" s="2"/>
      <c r="F5" s="7">
        <v>15000</v>
      </c>
      <c r="G5" s="7">
        <f t="shared" ref="G5:G12" si="2">F5*1.072</f>
        <v>16080.000000000002</v>
      </c>
      <c r="H5" s="7">
        <f t="shared" ref="H5:H12" si="3">G5*1.6</f>
        <v>25728.000000000004</v>
      </c>
      <c r="J5" s="2"/>
      <c r="K5" s="2">
        <f t="shared" ref="K5:K12" si="4">J5/1.6</f>
        <v>0</v>
      </c>
      <c r="L5" s="2">
        <f t="shared" ref="L5:L12" si="5">J5/1.7</f>
        <v>0</v>
      </c>
    </row>
    <row r="6" spans="1:12" x14ac:dyDescent="0.3">
      <c r="A6" s="6" t="s">
        <v>21</v>
      </c>
      <c r="B6" s="7">
        <v>41000</v>
      </c>
      <c r="C6" s="7">
        <f t="shared" si="0"/>
        <v>46442.452175999992</v>
      </c>
      <c r="D6" s="7">
        <f t="shared" si="1"/>
        <v>78952.168699199989</v>
      </c>
      <c r="E6" s="2"/>
      <c r="F6" s="7">
        <v>50000</v>
      </c>
      <c r="G6" s="7">
        <f t="shared" si="2"/>
        <v>53600</v>
      </c>
      <c r="H6" s="7">
        <f t="shared" si="3"/>
        <v>85760</v>
      </c>
      <c r="J6" s="2">
        <f>H6</f>
        <v>85760</v>
      </c>
      <c r="K6" s="2">
        <f t="shared" si="4"/>
        <v>53600</v>
      </c>
      <c r="L6" s="2">
        <f t="shared" si="5"/>
        <v>50447.058823529413</v>
      </c>
    </row>
    <row r="7" spans="1:12" x14ac:dyDescent="0.3">
      <c r="A7" s="6" t="s">
        <v>20</v>
      </c>
      <c r="B7" s="7">
        <v>16000</v>
      </c>
      <c r="C7" s="7">
        <v>16000</v>
      </c>
      <c r="D7" s="7">
        <v>16000</v>
      </c>
      <c r="E7" s="2"/>
      <c r="F7" s="7" t="s">
        <v>5</v>
      </c>
      <c r="G7" s="7"/>
      <c r="H7" s="7"/>
      <c r="J7" s="2">
        <f>D7</f>
        <v>16000</v>
      </c>
      <c r="K7" s="2">
        <f t="shared" si="4"/>
        <v>10000</v>
      </c>
      <c r="L7" s="2">
        <f t="shared" si="5"/>
        <v>9411.7647058823532</v>
      </c>
    </row>
    <row r="8" spans="1:12" x14ac:dyDescent="0.3">
      <c r="A8" s="6" t="s">
        <v>4</v>
      </c>
      <c r="B8" s="7" t="s">
        <v>5</v>
      </c>
      <c r="C8" s="7"/>
      <c r="D8" s="7"/>
      <c r="E8" s="2"/>
      <c r="F8" s="7">
        <v>15000</v>
      </c>
      <c r="G8" s="7">
        <f t="shared" si="2"/>
        <v>16080.000000000002</v>
      </c>
      <c r="H8" s="7">
        <f t="shared" si="3"/>
        <v>25728.000000000004</v>
      </c>
      <c r="J8" s="2">
        <f>H8</f>
        <v>25728.000000000004</v>
      </c>
      <c r="K8" s="2">
        <f t="shared" si="4"/>
        <v>16080.000000000002</v>
      </c>
      <c r="L8" s="2">
        <f t="shared" si="5"/>
        <v>15134.117647058825</v>
      </c>
    </row>
    <row r="9" spans="1:12" x14ac:dyDescent="0.3">
      <c r="A9" s="6" t="s">
        <v>2</v>
      </c>
      <c r="B9" s="7">
        <v>80000</v>
      </c>
      <c r="C9" s="7">
        <f t="shared" si="0"/>
        <v>90619.418879999983</v>
      </c>
      <c r="D9" s="7">
        <f t="shared" si="1"/>
        <v>154053.01209599996</v>
      </c>
      <c r="E9" s="2"/>
      <c r="F9" s="7">
        <v>25000</v>
      </c>
      <c r="G9" s="7">
        <f t="shared" si="2"/>
        <v>26800</v>
      </c>
      <c r="H9" s="7">
        <f t="shared" si="3"/>
        <v>42880</v>
      </c>
      <c r="J9" s="11">
        <v>15000</v>
      </c>
      <c r="K9" s="2">
        <f t="shared" si="4"/>
        <v>9375</v>
      </c>
      <c r="L9" s="2">
        <f t="shared" si="5"/>
        <v>8823.5294117647063</v>
      </c>
    </row>
    <row r="10" spans="1:12" x14ac:dyDescent="0.3">
      <c r="A10" s="6" t="s">
        <v>3</v>
      </c>
      <c r="B10" s="7">
        <v>50000</v>
      </c>
      <c r="C10" s="7">
        <f t="shared" si="0"/>
        <v>56637.136799999993</v>
      </c>
      <c r="D10" s="7">
        <f t="shared" si="1"/>
        <v>96283.132559999984</v>
      </c>
      <c r="E10" s="2"/>
      <c r="F10" s="7">
        <v>65000</v>
      </c>
      <c r="G10" s="7">
        <f t="shared" si="2"/>
        <v>69680</v>
      </c>
      <c r="H10" s="7">
        <f t="shared" si="3"/>
        <v>111488</v>
      </c>
      <c r="J10" s="2">
        <f>H10</f>
        <v>111488</v>
      </c>
      <c r="K10" s="2">
        <f t="shared" si="4"/>
        <v>69680</v>
      </c>
      <c r="L10" s="2">
        <f t="shared" si="5"/>
        <v>65581.176470588238</v>
      </c>
    </row>
    <row r="11" spans="1:12" x14ac:dyDescent="0.3">
      <c r="A11" s="6" t="s">
        <v>13</v>
      </c>
      <c r="B11" s="7">
        <v>17000</v>
      </c>
      <c r="C11" s="7">
        <f t="shared" si="0"/>
        <v>19256.626511999999</v>
      </c>
      <c r="D11" s="7">
        <f t="shared" si="1"/>
        <v>32736.265070399997</v>
      </c>
      <c r="E11" s="2"/>
      <c r="F11" s="7">
        <v>16000</v>
      </c>
      <c r="G11" s="7">
        <f t="shared" si="2"/>
        <v>17152</v>
      </c>
      <c r="H11" s="7">
        <f t="shared" si="3"/>
        <v>27443.200000000001</v>
      </c>
      <c r="J11" s="2">
        <f>H11</f>
        <v>27443.200000000001</v>
      </c>
      <c r="K11" s="2">
        <f t="shared" si="4"/>
        <v>17152</v>
      </c>
      <c r="L11" s="2">
        <f t="shared" si="5"/>
        <v>16143.058823529413</v>
      </c>
    </row>
    <row r="12" spans="1:12" x14ac:dyDescent="0.3">
      <c r="A12" s="6" t="s">
        <v>12</v>
      </c>
      <c r="B12" s="7"/>
      <c r="C12" s="7"/>
      <c r="D12" s="7"/>
      <c r="E12" s="2"/>
      <c r="F12" s="7">
        <v>10000</v>
      </c>
      <c r="G12" s="7">
        <f t="shared" si="2"/>
        <v>10720</v>
      </c>
      <c r="H12" s="7">
        <f t="shared" si="3"/>
        <v>17152</v>
      </c>
      <c r="J12" s="2"/>
      <c r="K12" s="2">
        <f t="shared" si="4"/>
        <v>0</v>
      </c>
      <c r="L12" s="2">
        <f t="shared" si="5"/>
        <v>0</v>
      </c>
    </row>
    <row r="13" spans="1:12" x14ac:dyDescent="0.3">
      <c r="A13" s="6"/>
      <c r="B13" s="4"/>
      <c r="C13" s="4"/>
      <c r="D13" s="4"/>
      <c r="F13" s="7"/>
      <c r="G13" s="7"/>
      <c r="H13" s="7"/>
    </row>
    <row r="14" spans="1:12" x14ac:dyDescent="0.3">
      <c r="A14" s="6"/>
      <c r="B14" s="7">
        <f>SUM(B4:B11)</f>
        <v>239000</v>
      </c>
      <c r="C14" s="7"/>
      <c r="D14" s="7">
        <f>SUM(D4:D11)</f>
        <v>445422.77121759998</v>
      </c>
      <c r="E14" s="2"/>
      <c r="F14" s="7">
        <f>SUM(F4:F12)</f>
        <v>216000</v>
      </c>
      <c r="G14" s="7"/>
      <c r="H14" s="7">
        <f>SUM(H4:H12)</f>
        <v>370483.20000000001</v>
      </c>
      <c r="J14" s="2">
        <f>SUM(J4:J12)</f>
        <v>281419.2</v>
      </c>
      <c r="K14" s="2">
        <f t="shared" ref="K14:L14" si="6">SUM(K4:K12)</f>
        <v>175887</v>
      </c>
      <c r="L14" s="2">
        <f t="shared" si="6"/>
        <v>165540.70588235295</v>
      </c>
    </row>
    <row r="15" spans="1:12" x14ac:dyDescent="0.3">
      <c r="F15" s="7"/>
      <c r="G15" s="7"/>
      <c r="H15" s="7"/>
      <c r="J15" s="2"/>
    </row>
    <row r="16" spans="1:12" x14ac:dyDescent="0.3">
      <c r="I16" s="10" t="s">
        <v>17</v>
      </c>
      <c r="J16" s="3">
        <f>J14*1.15</f>
        <v>323632.08</v>
      </c>
      <c r="K16" s="3">
        <f t="shared" ref="K16:L16" si="7">K14*1.15</f>
        <v>202270.05</v>
      </c>
      <c r="L16" s="3">
        <f t="shared" si="7"/>
        <v>190371.81176470587</v>
      </c>
    </row>
    <row r="18" spans="2:6" x14ac:dyDescent="0.3">
      <c r="B18" s="1" t="s">
        <v>18</v>
      </c>
      <c r="F18" s="1" t="s">
        <v>22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DBBBE-E827-4048-9714-CB133668D7CB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FD507F68079B48B33CD4CC9D6477B8" ma:contentTypeVersion="2" ma:contentTypeDescription="Create a new document." ma:contentTypeScope="" ma:versionID="9565ab8bffd1446bcbf33034279ed136">
  <xsd:schema xmlns:xsd="http://www.w3.org/2001/XMLSchema" xmlns:xs="http://www.w3.org/2001/XMLSchema" xmlns:p="http://schemas.microsoft.com/office/2006/metadata/properties" xmlns:ns2="7c5c94dc-c27c-41ee-bdeb-03bf53533e39" targetNamespace="http://schemas.microsoft.com/office/2006/metadata/properties" ma:root="true" ma:fieldsID="c67623d7505fe29fb0223cc30f2294aa" ns2:_="">
    <xsd:import namespace="7c5c94dc-c27c-41ee-bdeb-03bf53533e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5c94dc-c27c-41ee-bdeb-03bf53533e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D2A481-B036-4983-A859-29B9E847BE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5c94dc-c27c-41ee-bdeb-03bf53533e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154EE9-25CB-499D-874F-C96743A6A11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929CD4-1636-4FB2-9F65-7549D1918C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cloveridge</dc:creator>
  <cp:lastModifiedBy>cloveridge</cp:lastModifiedBy>
  <dcterms:created xsi:type="dcterms:W3CDTF">2023-02-14T20:28:27Z</dcterms:created>
  <dcterms:modified xsi:type="dcterms:W3CDTF">2023-02-16T22:04:36Z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0x01010046FD507F68079B48B33CD4CC9D6477B8</vt:lpwstr>
  </property>
</Properties>
</file>