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00-Current Meeting &amp; WGs\2016 SC 4 The Hague\Agenda and meeting papers\Drafts\"/>
    </mc:Choice>
  </mc:AlternateContent>
  <bookViews>
    <workbookView xWindow="0" yWindow="0" windowWidth="20160" windowHeight="8736"/>
  </bookViews>
  <sheets>
    <sheet name="CJM Stock assess input" sheetId="1" r:id="rId1"/>
    <sheet name="2016 Catch projections" sheetId="2" r:id="rId2"/>
    <sheet name="Previous prediction accuracy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12" i="2"/>
  <c r="E13" i="2"/>
  <c r="E14" i="2"/>
  <c r="E15" i="2"/>
  <c r="E16" i="2"/>
  <c r="E17" i="2"/>
  <c r="E18" i="2"/>
  <c r="E10" i="2"/>
  <c r="E8" i="2"/>
  <c r="E9" i="2" s="1"/>
  <c r="E7" i="2"/>
  <c r="E6" i="2"/>
  <c r="E5" i="2"/>
  <c r="C19" i="2"/>
  <c r="C9" i="2"/>
  <c r="E19" i="2" l="1"/>
  <c r="K9" i="3"/>
  <c r="K19" i="3"/>
  <c r="K20" i="3" s="1"/>
  <c r="L19" i="3"/>
  <c r="H19" i="3"/>
  <c r="G19" i="3"/>
  <c r="D19" i="3"/>
  <c r="C19" i="3"/>
  <c r="L9" i="3"/>
  <c r="H9" i="3"/>
  <c r="G9" i="3"/>
  <c r="D9" i="3"/>
  <c r="E9" i="3" s="1"/>
  <c r="C9" i="3"/>
  <c r="M6" i="3"/>
  <c r="I6" i="3"/>
  <c r="E6" i="3"/>
  <c r="M5" i="3"/>
  <c r="I5" i="3"/>
  <c r="E5" i="3"/>
  <c r="I9" i="3" l="1"/>
  <c r="G20" i="3"/>
  <c r="L20" i="3"/>
  <c r="M20" i="3" s="1"/>
  <c r="M19" i="3"/>
  <c r="M9" i="3"/>
  <c r="H20" i="3"/>
  <c r="I20" i="3" s="1"/>
  <c r="D20" i="3"/>
  <c r="C20" i="3"/>
  <c r="I19" i="3"/>
  <c r="E19" i="3"/>
  <c r="E20" i="3" l="1"/>
  <c r="J5" i="2"/>
  <c r="J6" i="2"/>
  <c r="I19" i="2"/>
  <c r="I9" i="2" l="1"/>
  <c r="H9" i="2"/>
  <c r="H19" i="2"/>
  <c r="J19" i="2" s="1"/>
  <c r="W19" i="2"/>
  <c r="X19" i="2"/>
  <c r="W9" i="2"/>
  <c r="X9" i="2"/>
  <c r="Y6" i="2"/>
  <c r="Y5" i="2"/>
  <c r="V5" i="2"/>
  <c r="T19" i="2"/>
  <c r="U19" i="2"/>
  <c r="T9" i="2"/>
  <c r="U9" i="2"/>
  <c r="V6" i="2"/>
  <c r="R19" i="2"/>
  <c r="Q19" i="2"/>
  <c r="R9" i="2"/>
  <c r="Q9" i="2"/>
  <c r="S6" i="2"/>
  <c r="S5" i="2"/>
  <c r="O19" i="2"/>
  <c r="N19" i="2"/>
  <c r="O9" i="2"/>
  <c r="N9" i="2"/>
  <c r="P6" i="2"/>
  <c r="P5" i="2"/>
  <c r="M5" i="2"/>
  <c r="D5" i="2" s="1"/>
  <c r="L19" i="2"/>
  <c r="K19" i="2"/>
  <c r="L9" i="2"/>
  <c r="K9" i="2"/>
  <c r="M6" i="2"/>
  <c r="U83" i="1"/>
  <c r="I83" i="1"/>
  <c r="U82" i="1"/>
  <c r="I82" i="1"/>
  <c r="U81" i="1"/>
  <c r="I81" i="1"/>
  <c r="U80" i="1"/>
  <c r="I80" i="1"/>
  <c r="U79" i="1"/>
  <c r="I79" i="1"/>
  <c r="U78" i="1"/>
  <c r="V78" i="1" s="1"/>
  <c r="I78" i="1"/>
  <c r="U77" i="1"/>
  <c r="I77" i="1"/>
  <c r="U76" i="1"/>
  <c r="I76" i="1"/>
  <c r="U75" i="1"/>
  <c r="I75" i="1"/>
  <c r="V75" i="1" s="1"/>
  <c r="U74" i="1"/>
  <c r="V74" i="1" s="1"/>
  <c r="I74" i="1"/>
  <c r="U73" i="1"/>
  <c r="I73" i="1"/>
  <c r="U72" i="1"/>
  <c r="I72" i="1"/>
  <c r="U71" i="1"/>
  <c r="I71" i="1"/>
  <c r="U70" i="1"/>
  <c r="V70" i="1" s="1"/>
  <c r="I70" i="1"/>
  <c r="U69" i="1"/>
  <c r="I69" i="1"/>
  <c r="U68" i="1"/>
  <c r="I68" i="1"/>
  <c r="U67" i="1"/>
  <c r="I67" i="1"/>
  <c r="V67" i="1" s="1"/>
  <c r="U66" i="1"/>
  <c r="V66" i="1" s="1"/>
  <c r="I66" i="1"/>
  <c r="U65" i="1"/>
  <c r="I65" i="1"/>
  <c r="U64" i="1"/>
  <c r="V64" i="1" s="1"/>
  <c r="I64" i="1"/>
  <c r="U63" i="1"/>
  <c r="I63" i="1"/>
  <c r="V63" i="1" s="1"/>
  <c r="V62" i="1"/>
  <c r="U62" i="1"/>
  <c r="I62" i="1"/>
  <c r="U61" i="1"/>
  <c r="I61" i="1"/>
  <c r="U60" i="1"/>
  <c r="I60" i="1"/>
  <c r="U59" i="1"/>
  <c r="I59" i="1"/>
  <c r="V59" i="1" s="1"/>
  <c r="U58" i="1"/>
  <c r="I58" i="1"/>
  <c r="U57" i="1"/>
  <c r="I57" i="1"/>
  <c r="U56" i="1"/>
  <c r="I56" i="1"/>
  <c r="U55" i="1"/>
  <c r="I55" i="1"/>
  <c r="U54" i="1"/>
  <c r="I54" i="1"/>
  <c r="U53" i="1"/>
  <c r="I53" i="1"/>
  <c r="U52" i="1"/>
  <c r="I52" i="1"/>
  <c r="U51" i="1"/>
  <c r="I51" i="1"/>
  <c r="V51" i="1" s="1"/>
  <c r="U50" i="1"/>
  <c r="I50" i="1"/>
  <c r="U49" i="1"/>
  <c r="I49" i="1"/>
  <c r="U48" i="1"/>
  <c r="I48" i="1"/>
  <c r="U47" i="1"/>
  <c r="I47" i="1"/>
  <c r="U46" i="1"/>
  <c r="V46" i="1" s="1"/>
  <c r="I46" i="1"/>
  <c r="U45" i="1"/>
  <c r="I45" i="1"/>
  <c r="U44" i="1"/>
  <c r="I44" i="1"/>
  <c r="U43" i="1"/>
  <c r="I43" i="1"/>
  <c r="U42" i="1"/>
  <c r="I42" i="1"/>
  <c r="U41" i="1"/>
  <c r="V41" i="1" s="1"/>
  <c r="I41" i="1"/>
  <c r="U40" i="1"/>
  <c r="I40" i="1"/>
  <c r="U39" i="1"/>
  <c r="I39" i="1"/>
  <c r="U38" i="1"/>
  <c r="I38" i="1"/>
  <c r="U37" i="1"/>
  <c r="I37" i="1"/>
  <c r="V83" i="1" l="1"/>
  <c r="D6" i="2"/>
  <c r="J9" i="2"/>
  <c r="M9" i="2"/>
  <c r="P9" i="2"/>
  <c r="V9" i="2"/>
  <c r="M19" i="2"/>
  <c r="S19" i="2"/>
  <c r="S9" i="2"/>
  <c r="P19" i="2"/>
  <c r="Y9" i="2"/>
  <c r="Y19" i="2"/>
  <c r="V19" i="2"/>
  <c r="V57" i="1"/>
  <c r="V80" i="1"/>
  <c r="V82" i="1"/>
  <c r="V38" i="1"/>
  <c r="V42" i="1"/>
  <c r="V73" i="1"/>
  <c r="V43" i="1"/>
  <c r="V48" i="1"/>
  <c r="V50" i="1"/>
  <c r="V54" i="1"/>
  <c r="V58" i="1"/>
  <c r="V45" i="1"/>
  <c r="V68" i="1"/>
  <c r="V77" i="1"/>
  <c r="V40" i="1"/>
  <c r="V47" i="1"/>
  <c r="V49" i="1"/>
  <c r="V56" i="1"/>
  <c r="V65" i="1"/>
  <c r="V72" i="1"/>
  <c r="V79" i="1"/>
  <c r="V81" i="1"/>
  <c r="V52" i="1"/>
  <c r="V61" i="1"/>
  <c r="V37" i="1"/>
  <c r="V39" i="1"/>
  <c r="V44" i="1"/>
  <c r="V53" i="1"/>
  <c r="V55" i="1"/>
  <c r="V60" i="1"/>
  <c r="V69" i="1"/>
  <c r="V71" i="1"/>
  <c r="V76" i="1"/>
  <c r="D9" i="2" l="1"/>
  <c r="D19" i="2"/>
</calcChain>
</file>

<file path=xl/sharedStrings.xml><?xml version="1.0" encoding="utf-8"?>
<sst xmlns="http://schemas.openxmlformats.org/spreadsheetml/2006/main" count="195" uniqueCount="124">
  <si>
    <t>Participant</t>
  </si>
  <si>
    <t>Chile</t>
  </si>
  <si>
    <t>Cook Islands</t>
  </si>
  <si>
    <t>Cuba</t>
  </si>
  <si>
    <t>Ecuador</t>
  </si>
  <si>
    <t>Peru</t>
  </si>
  <si>
    <t>USSR</t>
  </si>
  <si>
    <t>Belize</t>
  </si>
  <si>
    <t>China</t>
  </si>
  <si>
    <t>European
Union</t>
  </si>
  <si>
    <t>Faroe 
Islands</t>
  </si>
  <si>
    <t>Japan</t>
  </si>
  <si>
    <t>Korea</t>
  </si>
  <si>
    <t>Russian Federation</t>
  </si>
  <si>
    <t>Ukraine</t>
  </si>
  <si>
    <t>Vanuatu</t>
  </si>
  <si>
    <t>FAO Area</t>
  </si>
  <si>
    <t>Unk</t>
  </si>
  <si>
    <t>High Seas/In-Zone</t>
  </si>
  <si>
    <t>HS+EEZ</t>
  </si>
  <si>
    <t>HS</t>
  </si>
  <si>
    <t>National Waters
(Ecuador)</t>
  </si>
  <si>
    <t>National Waters
(Peru)</t>
  </si>
  <si>
    <t>Species reported</t>
  </si>
  <si>
    <t>CJM</t>
  </si>
  <si>
    <t>JAX</t>
  </si>
  <si>
    <t>Assigned Fleet
Year</t>
  </si>
  <si>
    <r>
      <t xml:space="preserve">Fleet 1
</t>
    </r>
    <r>
      <rPr>
        <sz val="11"/>
        <color rgb="FF000000"/>
        <rFont val="Calibri"/>
        <family val="2"/>
      </rPr>
      <t>N Chile</t>
    </r>
  </si>
  <si>
    <r>
      <t xml:space="preserve">Fleet 2
</t>
    </r>
    <r>
      <rPr>
        <sz val="11"/>
        <color rgb="FF000000"/>
        <rFont val="Calibri"/>
        <family val="2"/>
      </rPr>
      <t>Chile CS</t>
    </r>
  </si>
  <si>
    <r>
      <t xml:space="preserve">Fleet 3
(Far North)
</t>
    </r>
    <r>
      <rPr>
        <sz val="11"/>
        <color rgb="FF000000"/>
        <rFont val="Calibri"/>
        <family val="2"/>
      </rPr>
      <t>Cook Islands</t>
    </r>
  </si>
  <si>
    <r>
      <t xml:space="preserve">Fleet 3
(Far North)
</t>
    </r>
    <r>
      <rPr>
        <sz val="11"/>
        <color rgb="FF000000"/>
        <rFont val="Calibri"/>
        <family val="2"/>
      </rPr>
      <t>Cuba
(2)</t>
    </r>
  </si>
  <si>
    <r>
      <t xml:space="preserve">Fleet 3
(Far North)
</t>
    </r>
    <r>
      <rPr>
        <sz val="11"/>
        <color rgb="FF000000"/>
        <rFont val="Calibri"/>
        <family val="2"/>
      </rPr>
      <t>Ecuador
(ANJ)</t>
    </r>
  </si>
  <si>
    <r>
      <t xml:space="preserve">Fleet 3
(Far North)
</t>
    </r>
    <r>
      <rPr>
        <sz val="11"/>
        <color rgb="FF000000"/>
        <rFont val="Calibri"/>
        <family val="2"/>
      </rPr>
      <t>Peru
(ANJ)</t>
    </r>
  </si>
  <si>
    <r>
      <t xml:space="preserve">Fleet 3
(Far North)
</t>
    </r>
    <r>
      <rPr>
        <sz val="11"/>
        <color rgb="FF000000"/>
        <rFont val="Calibri"/>
        <family val="2"/>
      </rPr>
      <t>USSR</t>
    </r>
  </si>
  <si>
    <t>Fleet 3
(Far North)
Subtotal</t>
  </si>
  <si>
    <r>
      <t xml:space="preserve">Fleet 4
(Offshore Trawl)
</t>
    </r>
    <r>
      <rPr>
        <sz val="11"/>
        <color rgb="FF000000"/>
        <rFont val="Calibri"/>
        <family val="2"/>
      </rPr>
      <t>Belize</t>
    </r>
  </si>
  <si>
    <r>
      <t xml:space="preserve">Fleet 4
(Offshore Trawl)
</t>
    </r>
    <r>
      <rPr>
        <sz val="11"/>
        <color rgb="FF000000"/>
        <rFont val="Calibri"/>
        <family val="2"/>
      </rPr>
      <t>China</t>
    </r>
  </si>
  <si>
    <r>
      <t xml:space="preserve">Fleet 4
(Offshore Trawl)
</t>
    </r>
    <r>
      <rPr>
        <sz val="11"/>
        <color rgb="FF000000"/>
        <rFont val="Calibri"/>
        <family val="2"/>
      </rPr>
      <t>Cuba</t>
    </r>
  </si>
  <si>
    <r>
      <t xml:space="preserve">Fleet 4
(Offshore Trawl)
</t>
    </r>
    <r>
      <rPr>
        <sz val="11"/>
        <color rgb="FF000000"/>
        <rFont val="Calibri"/>
        <family val="2"/>
      </rPr>
      <t>European 
Union</t>
    </r>
  </si>
  <si>
    <r>
      <t xml:space="preserve">Fleet 4
(Offshore Trawl)
</t>
    </r>
    <r>
      <rPr>
        <sz val="11"/>
        <color rgb="FF000000"/>
        <rFont val="Calibri"/>
        <family val="2"/>
      </rPr>
      <t>Faroe
Islands</t>
    </r>
  </si>
  <si>
    <r>
      <t xml:space="preserve">Fleet 4
(Offshore Trawl)
</t>
    </r>
    <r>
      <rPr>
        <sz val="11"/>
        <color rgb="FF000000"/>
        <rFont val="Calibri"/>
        <family val="2"/>
      </rPr>
      <t>Japan</t>
    </r>
  </si>
  <si>
    <r>
      <t xml:space="preserve">Fleet 4
(Offshore Trawl)
</t>
    </r>
    <r>
      <rPr>
        <sz val="11"/>
        <color rgb="FF000000"/>
        <rFont val="Calibri"/>
        <family val="2"/>
      </rPr>
      <t>Korea</t>
    </r>
  </si>
  <si>
    <r>
      <t xml:space="preserve">Fleet 4
(Offshore Trawl)
</t>
    </r>
    <r>
      <rPr>
        <sz val="11"/>
        <color rgb="FF000000"/>
        <rFont val="Calibri"/>
        <family val="2"/>
      </rPr>
      <t>Peru</t>
    </r>
  </si>
  <si>
    <r>
      <t xml:space="preserve">Fleet 4
(Offshore Trawl)
</t>
    </r>
    <r>
      <rPr>
        <sz val="11"/>
        <color rgb="FF000000"/>
        <rFont val="Calibri"/>
        <family val="2"/>
      </rPr>
      <t>Russia/
USSR</t>
    </r>
  </si>
  <si>
    <r>
      <t xml:space="preserve">Fleet 4
(Offshore Trawl)
</t>
    </r>
    <r>
      <rPr>
        <sz val="11"/>
        <color rgb="FF000000"/>
        <rFont val="Calibri"/>
        <family val="2"/>
      </rPr>
      <t>Ukraine</t>
    </r>
  </si>
  <si>
    <r>
      <t xml:space="preserve">Fleet 4
(Offshore Trawl)
</t>
    </r>
    <r>
      <rPr>
        <sz val="11"/>
        <color rgb="FF000000"/>
        <rFont val="Calibri"/>
        <family val="2"/>
      </rPr>
      <t>Vanuatu</t>
    </r>
  </si>
  <si>
    <t>Fleet 4
(Offshore Trawl)
Subtotal</t>
  </si>
  <si>
    <t>Grand 
Total</t>
  </si>
  <si>
    <r>
      <rPr>
        <b/>
        <sz val="11"/>
        <color rgb="FF000000"/>
        <rFont val="Calibri"/>
        <family val="2"/>
      </rPr>
      <t>JAX</t>
    </r>
    <r>
      <rPr>
        <sz val="11"/>
        <color theme="1"/>
        <rFont val="Calibri"/>
        <family val="2"/>
        <scheme val="minor"/>
      </rPr>
      <t xml:space="preserve"> = </t>
    </r>
    <r>
      <rPr>
        <i/>
        <sz val="11"/>
        <color rgb="FF000000"/>
        <rFont val="Calibri"/>
        <family val="2"/>
      </rPr>
      <t>Trachurus spp</t>
    </r>
    <r>
      <rPr>
        <sz val="11"/>
        <color theme="1"/>
        <rFont val="Calibri"/>
        <family val="2"/>
        <scheme val="minor"/>
      </rPr>
      <t>.</t>
    </r>
  </si>
  <si>
    <t xml:space="preserve">  </t>
  </si>
  <si>
    <r>
      <rPr>
        <b/>
        <sz val="11"/>
        <color rgb="FF000000"/>
        <rFont val="Calibri"/>
        <family val="2"/>
      </rPr>
      <t>CJM</t>
    </r>
    <r>
      <rPr>
        <sz val="11"/>
        <color theme="1"/>
        <rFont val="Calibri"/>
        <family val="2"/>
        <scheme val="minor"/>
      </rPr>
      <t xml:space="preserve"> = </t>
    </r>
    <r>
      <rPr>
        <i/>
        <sz val="11"/>
        <color rgb="FF000000"/>
        <rFont val="Calibri"/>
        <family val="2"/>
      </rPr>
      <t>Trachurus murphyi</t>
    </r>
  </si>
  <si>
    <r>
      <rPr>
        <u/>
        <sz val="11"/>
        <color rgb="FF000000"/>
        <rFont val="Calibri"/>
        <family val="2"/>
      </rPr>
      <t>Underlined</t>
    </r>
    <r>
      <rPr>
        <u/>
        <sz val="11"/>
        <color theme="1"/>
        <rFont val="Calibri"/>
        <family val="2"/>
        <scheme val="minor"/>
      </rPr>
      <t xml:space="preserve"> figures have been updated since last assessmen</t>
    </r>
    <r>
      <rPr>
        <sz val="11"/>
        <color theme="1"/>
        <rFont val="Calibri"/>
        <family val="2"/>
        <scheme val="minor"/>
      </rPr>
      <t>t</t>
    </r>
  </si>
  <si>
    <t>Preliminary figures</t>
  </si>
  <si>
    <t>Figures for Chile have not been allocated across fleets</t>
  </si>
  <si>
    <t>2016 data are provisional and only part year</t>
  </si>
  <si>
    <t>Peru's and Chile's catch figures pre 1970 are not currently used in the assessment</t>
  </si>
  <si>
    <t>Catch data for a single vessel has been excluded pending reciept of operational fishing data</t>
  </si>
  <si>
    <t>Total includes small amounts of MAS</t>
  </si>
  <si>
    <t>This catch was reported for Area 87 (ie unknown if EEZ or HS)</t>
  </si>
  <si>
    <t>USSR catch has been split into separate fleets using a ratio provided at SWG -10 (This same ratio has been applied to the Cuban catch record)</t>
  </si>
  <si>
    <t>Ukraine catch for years prior to dissolution of the USSR (~1990/1991) will have been included in the Russian Federation data</t>
  </si>
  <si>
    <t>Member adjusted</t>
  </si>
  <si>
    <t>Fleet 3</t>
  </si>
  <si>
    <t>Fleet 4</t>
  </si>
  <si>
    <t>SWG-9 (21 Oct)</t>
  </si>
  <si>
    <t>SWG-10 (19 Sept)</t>
  </si>
  <si>
    <t>SWG-11 (15 Oct)</t>
  </si>
  <si>
    <t>SC-01 (21st Oct)</t>
  </si>
  <si>
    <t>SC-02 (1 Oct)</t>
  </si>
  <si>
    <t>2010 Provisional</t>
  </si>
  <si>
    <t xml:space="preserve">2010 Final </t>
  </si>
  <si>
    <t>2011 Provisional</t>
  </si>
  <si>
    <t xml:space="preserve">2011 Final </t>
  </si>
  <si>
    <t>2012 Provisional</t>
  </si>
  <si>
    <t xml:space="preserve">2012 Final </t>
  </si>
  <si>
    <t>2013 Provisional</t>
  </si>
  <si>
    <t xml:space="preserve">2013 Final </t>
  </si>
  <si>
    <t>2014 Provisional</t>
  </si>
  <si>
    <t>2014 Final</t>
  </si>
  <si>
    <t>Member</t>
  </si>
  <si>
    <t>Fleet</t>
  </si>
  <si>
    <t>Provisonal</t>
  </si>
  <si>
    <t>Fleet 1</t>
  </si>
  <si>
    <t>Fleet 2</t>
  </si>
  <si>
    <t>Total</t>
  </si>
  <si>
    <t>Chile (Central-sth)</t>
  </si>
  <si>
    <t>Ecuador (ANJ)</t>
  </si>
  <si>
    <t>Peru (ANJ)</t>
  </si>
  <si>
    <t>EU</t>
  </si>
  <si>
    <t>Peru (HS)</t>
  </si>
  <si>
    <t>2010-15</t>
  </si>
  <si>
    <t>Estimate</t>
  </si>
  <si>
    <t>Faroe Islands</t>
  </si>
  <si>
    <t>SC-03 (28 Sept)</t>
  </si>
  <si>
    <t>2015 Provisional</t>
  </si>
  <si>
    <t xml:space="preserve">2016 input for </t>
  </si>
  <si>
    <t>Assessment</t>
  </si>
  <si>
    <t>2015 Final</t>
  </si>
  <si>
    <t>Chile (Nth)</t>
  </si>
  <si>
    <t>2015 Inputs</t>
  </si>
  <si>
    <t>2014 Inputs</t>
  </si>
  <si>
    <t>2013 Inputs</t>
  </si>
  <si>
    <t>Fleet(s)</t>
  </si>
  <si>
    <t>2013 Variance</t>
  </si>
  <si>
    <t>2014 Variance</t>
  </si>
  <si>
    <t>2015 Variance</t>
  </si>
  <si>
    <t xml:space="preserve">Grand </t>
  </si>
  <si>
    <t>Totals</t>
  </si>
  <si>
    <t>SC-04 Catch projections @ 8 Sept 2016</t>
  </si>
  <si>
    <t>SC-04 (10 Oct)</t>
  </si>
  <si>
    <t>Provisional = the part-year monthly catch figure that was available at the time of the meeting</t>
  </si>
  <si>
    <t>Input = the catch figure as used in that years assessment</t>
  </si>
  <si>
    <t>Final = the annual catch figure as at date this paper was prepared</t>
  </si>
  <si>
    <t>Accuracy of Previous Predictions:</t>
  </si>
  <si>
    <t>Mean ratio</t>
  </si>
  <si>
    <t>2015 ratio</t>
  </si>
  <si>
    <t>2014 ratio</t>
  </si>
  <si>
    <t>2013 ratio</t>
  </si>
  <si>
    <t>2012 ratio</t>
  </si>
  <si>
    <t>2011 ratio</t>
  </si>
  <si>
    <t>2010 ratio</t>
  </si>
  <si>
    <t>tbd at meeting</t>
  </si>
  <si>
    <t>2016 (August)</t>
  </si>
  <si>
    <t>Notes: Current as at 28 Sept 2016 (Sept figures likely to be available during the meeting)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</si>
</sst>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/>
    <xf numFmtId="3" fontId="3" fillId="0" borderId="0" xfId="0" applyNumberFormat="1" applyFont="1" applyFill="1" applyBorder="1" applyAlignment="1">
      <alignment horizontal="right" vertical="center"/>
    </xf>
    <xf numFmtId="3" fontId="4" fillId="3" borderId="0" xfId="0" applyNumberFormat="1" applyFont="1" applyFill="1" applyBorder="1"/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/>
    <xf numFmtId="0" fontId="4" fillId="0" borderId="0" xfId="0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/>
    <xf numFmtId="0" fontId="4" fillId="4" borderId="0" xfId="0" applyFont="1" applyFill="1" applyBorder="1" applyAlignment="1">
      <alignment horizontal="right" vertical="center"/>
    </xf>
    <xf numFmtId="3" fontId="4" fillId="5" borderId="0" xfId="0" applyNumberFormat="1" applyFont="1" applyFill="1" applyBorder="1" applyAlignment="1">
      <alignment horizontal="right" vertical="center"/>
    </xf>
    <xf numFmtId="3" fontId="4" fillId="6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3" fontId="0" fillId="0" borderId="0" xfId="0" applyNumberFormat="1" applyFont="1" applyAlignment="1">
      <alignment horizontal="right" vertical="center"/>
    </xf>
    <xf numFmtId="3" fontId="4" fillId="7" borderId="0" xfId="0" applyNumberFormat="1" applyFont="1" applyFill="1" applyBorder="1" applyAlignment="1">
      <alignment horizontal="right" vertical="center"/>
    </xf>
    <xf numFmtId="1" fontId="4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5" fillId="7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9" fillId="8" borderId="0" xfId="0" applyNumberFormat="1" applyFont="1" applyFill="1" applyAlignment="1">
      <alignment horizontal="right" vertical="center"/>
    </xf>
    <xf numFmtId="0" fontId="2" fillId="0" borderId="0" xfId="0" applyFont="1" applyFill="1" applyBorder="1"/>
    <xf numFmtId="0" fontId="4" fillId="7" borderId="0" xfId="0" applyFont="1" applyFill="1" applyBorder="1"/>
    <xf numFmtId="0" fontId="4" fillId="8" borderId="0" xfId="0" applyFont="1" applyFill="1" applyBorder="1"/>
    <xf numFmtId="0" fontId="4" fillId="2" borderId="0" xfId="0" applyFont="1" applyFill="1" applyBorder="1"/>
    <xf numFmtId="0" fontId="4" fillId="9" borderId="0" xfId="0" applyFont="1" applyFill="1" applyBorder="1"/>
    <xf numFmtId="0" fontId="4" fillId="10" borderId="0" xfId="0" applyFont="1" applyFill="1" applyBorder="1"/>
    <xf numFmtId="0" fontId="4" fillId="4" borderId="0" xfId="0" applyFont="1" applyFill="1" applyBorder="1"/>
    <xf numFmtId="3" fontId="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3" fontId="1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0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tabSelected="1" workbookViewId="0">
      <pane xSplit="1" ySplit="5" topLeftCell="F78" activePane="bottomRight" state="frozen"/>
      <selection pane="topRight" activeCell="B1" sqref="B1"/>
      <selection pane="bottomLeft" activeCell="A6" sqref="A6"/>
      <selection pane="bottomRight" activeCell="H86" sqref="H86"/>
    </sheetView>
  </sheetViews>
  <sheetFormatPr defaultRowHeight="14.4" x14ac:dyDescent="0.3"/>
  <cols>
    <col min="1" max="1" width="19.33203125" customWidth="1"/>
    <col min="2" max="2" width="7.6640625" customWidth="1"/>
    <col min="3" max="3" width="9.33203125" customWidth="1"/>
    <col min="4" max="4" width="10.44140625" customWidth="1"/>
    <col min="5" max="8" width="10" customWidth="1"/>
    <col min="9" max="16" width="10.33203125" customWidth="1"/>
    <col min="17" max="17" width="11.44140625" customWidth="1"/>
    <col min="18" max="21" width="10.33203125" customWidth="1"/>
    <col min="22" max="22" width="12.109375" customWidth="1"/>
  </cols>
  <sheetData>
    <row r="1" spans="1:22" ht="28.8" x14ac:dyDescent="0.3">
      <c r="A1" s="1" t="s">
        <v>0</v>
      </c>
      <c r="B1" s="1" t="s">
        <v>1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2"/>
      <c r="J1" s="1" t="s">
        <v>7</v>
      </c>
      <c r="K1" s="1" t="s">
        <v>8</v>
      </c>
      <c r="L1" s="1" t="s">
        <v>3</v>
      </c>
      <c r="M1" s="2" t="s">
        <v>9</v>
      </c>
      <c r="N1" s="2" t="s">
        <v>10</v>
      </c>
      <c r="O1" s="1" t="s">
        <v>11</v>
      </c>
      <c r="P1" s="1" t="s">
        <v>12</v>
      </c>
      <c r="Q1" s="1" t="s">
        <v>5</v>
      </c>
      <c r="R1" s="2" t="s">
        <v>13</v>
      </c>
      <c r="S1" s="1" t="s">
        <v>14</v>
      </c>
      <c r="T1" s="1" t="s">
        <v>15</v>
      </c>
      <c r="U1" s="1"/>
      <c r="V1" s="1"/>
    </row>
    <row r="2" spans="1:22" x14ac:dyDescent="0.3">
      <c r="A2" s="1" t="s">
        <v>16</v>
      </c>
      <c r="B2" s="1">
        <v>87</v>
      </c>
      <c r="C2" s="1">
        <v>87</v>
      </c>
      <c r="D2" s="1" t="s">
        <v>17</v>
      </c>
      <c r="E2" s="1">
        <v>87</v>
      </c>
      <c r="F2" s="1">
        <v>87</v>
      </c>
      <c r="G2" s="1">
        <v>87</v>
      </c>
      <c r="H2" s="1">
        <v>87</v>
      </c>
      <c r="I2" s="1"/>
      <c r="J2" s="1">
        <v>87</v>
      </c>
      <c r="K2" s="1">
        <v>87</v>
      </c>
      <c r="L2" s="1">
        <v>87</v>
      </c>
      <c r="M2" s="1" t="s">
        <v>17</v>
      </c>
      <c r="N2" s="1">
        <v>87</v>
      </c>
      <c r="O2" s="1">
        <v>87</v>
      </c>
      <c r="P2" s="1">
        <v>87</v>
      </c>
      <c r="Q2" s="1">
        <v>87</v>
      </c>
      <c r="R2" s="1">
        <v>87</v>
      </c>
      <c r="S2" s="1">
        <v>87</v>
      </c>
      <c r="T2" s="1">
        <v>87</v>
      </c>
      <c r="U2" s="1"/>
      <c r="V2" s="1"/>
    </row>
    <row r="3" spans="1:22" ht="43.2" x14ac:dyDescent="0.3">
      <c r="A3" s="1" t="s">
        <v>18</v>
      </c>
      <c r="B3" s="1" t="s">
        <v>19</v>
      </c>
      <c r="C3" s="1" t="s">
        <v>19</v>
      </c>
      <c r="D3" s="1" t="s">
        <v>20</v>
      </c>
      <c r="E3" s="1" t="s">
        <v>20</v>
      </c>
      <c r="F3" s="2" t="s">
        <v>21</v>
      </c>
      <c r="G3" s="2" t="s">
        <v>22</v>
      </c>
      <c r="H3" s="1" t="s">
        <v>20</v>
      </c>
      <c r="I3" s="1"/>
      <c r="J3" s="1" t="s">
        <v>20</v>
      </c>
      <c r="K3" s="1" t="s">
        <v>20</v>
      </c>
      <c r="L3" s="1" t="s">
        <v>20</v>
      </c>
      <c r="M3" s="1" t="s">
        <v>20</v>
      </c>
      <c r="N3" s="1" t="s">
        <v>20</v>
      </c>
      <c r="O3" s="1" t="s">
        <v>19</v>
      </c>
      <c r="P3" s="1" t="s">
        <v>20</v>
      </c>
      <c r="Q3" s="1" t="s">
        <v>20</v>
      </c>
      <c r="R3" s="1" t="s">
        <v>20</v>
      </c>
      <c r="S3" s="1" t="s">
        <v>20</v>
      </c>
      <c r="T3" s="1" t="s">
        <v>20</v>
      </c>
      <c r="U3" s="1"/>
      <c r="V3" s="1"/>
    </row>
    <row r="4" spans="1:22" x14ac:dyDescent="0.3">
      <c r="A4" s="1" t="s">
        <v>23</v>
      </c>
      <c r="B4" s="1" t="s">
        <v>24</v>
      </c>
      <c r="C4" s="1" t="s">
        <v>24</v>
      </c>
      <c r="D4" s="1" t="s">
        <v>25</v>
      </c>
      <c r="E4" s="1" t="s">
        <v>24</v>
      </c>
      <c r="F4" s="1" t="s">
        <v>24</v>
      </c>
      <c r="G4" s="1" t="s">
        <v>24</v>
      </c>
      <c r="H4" s="1" t="s">
        <v>24</v>
      </c>
      <c r="I4" s="1"/>
      <c r="J4" s="1" t="s">
        <v>24</v>
      </c>
      <c r="K4" s="1" t="s">
        <v>24</v>
      </c>
      <c r="L4" s="1" t="s">
        <v>24</v>
      </c>
      <c r="M4" s="1" t="s">
        <v>24</v>
      </c>
      <c r="N4" s="1" t="s">
        <v>24</v>
      </c>
      <c r="O4" s="1" t="s">
        <v>24</v>
      </c>
      <c r="P4" s="1" t="s">
        <v>24</v>
      </c>
      <c r="Q4" s="1" t="s">
        <v>24</v>
      </c>
      <c r="R4" s="1" t="s">
        <v>24</v>
      </c>
      <c r="S4" s="1" t="s">
        <v>24</v>
      </c>
      <c r="T4" s="1" t="s">
        <v>24</v>
      </c>
      <c r="U4" s="1"/>
      <c r="V4" s="1"/>
    </row>
    <row r="5" spans="1:22" ht="72" x14ac:dyDescent="0.3">
      <c r="A5" s="2" t="s">
        <v>26</v>
      </c>
      <c r="B5" s="2" t="s">
        <v>27</v>
      </c>
      <c r="C5" s="2" t="s">
        <v>28</v>
      </c>
      <c r="D5" s="2" t="s">
        <v>29</v>
      </c>
      <c r="E5" s="2" t="s">
        <v>30</v>
      </c>
      <c r="F5" s="2" t="s">
        <v>31</v>
      </c>
      <c r="G5" s="2" t="s">
        <v>32</v>
      </c>
      <c r="H5" s="2" t="s">
        <v>33</v>
      </c>
      <c r="I5" s="2" t="s">
        <v>34</v>
      </c>
      <c r="J5" s="2" t="s">
        <v>35</v>
      </c>
      <c r="K5" s="2" t="s">
        <v>36</v>
      </c>
      <c r="L5" s="2" t="s">
        <v>37</v>
      </c>
      <c r="M5" s="2" t="s">
        <v>38</v>
      </c>
      <c r="N5" s="2" t="s">
        <v>39</v>
      </c>
      <c r="O5" s="2" t="s">
        <v>40</v>
      </c>
      <c r="P5" s="2" t="s">
        <v>41</v>
      </c>
      <c r="Q5" s="2" t="s">
        <v>42</v>
      </c>
      <c r="R5" s="2" t="s">
        <v>43</v>
      </c>
      <c r="S5" s="2" t="s">
        <v>44</v>
      </c>
      <c r="T5" s="2" t="s">
        <v>45</v>
      </c>
      <c r="U5" s="2" t="s">
        <v>46</v>
      </c>
      <c r="V5" s="2" t="s">
        <v>47</v>
      </c>
    </row>
    <row r="6" spans="1:22" x14ac:dyDescent="0.3">
      <c r="A6" s="3">
        <v>1939</v>
      </c>
      <c r="B6" s="2"/>
      <c r="C6" s="2"/>
      <c r="D6" s="1"/>
      <c r="E6" s="1"/>
      <c r="F6" s="1"/>
      <c r="G6" s="4">
        <v>10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5"/>
      <c r="V6" s="5"/>
    </row>
    <row r="7" spans="1:22" x14ac:dyDescent="0.3">
      <c r="A7" s="3">
        <v>1940</v>
      </c>
      <c r="B7" s="2"/>
      <c r="C7" s="2"/>
      <c r="D7" s="1"/>
      <c r="E7" s="1"/>
      <c r="F7" s="1"/>
      <c r="G7" s="4">
        <v>34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5"/>
      <c r="V7" s="5"/>
    </row>
    <row r="8" spans="1:22" x14ac:dyDescent="0.3">
      <c r="A8" s="3">
        <v>1941</v>
      </c>
      <c r="B8" s="2"/>
      <c r="C8" s="2"/>
      <c r="D8" s="1"/>
      <c r="E8" s="1"/>
      <c r="F8" s="1"/>
      <c r="G8" s="4">
        <v>46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5"/>
      <c r="V8" s="5"/>
    </row>
    <row r="9" spans="1:22" x14ac:dyDescent="0.3">
      <c r="A9" s="3">
        <v>1942</v>
      </c>
      <c r="B9" s="2"/>
      <c r="C9" s="2"/>
      <c r="D9" s="1"/>
      <c r="E9" s="1"/>
      <c r="F9" s="1"/>
      <c r="G9" s="4">
        <v>15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5"/>
      <c r="V9" s="5"/>
    </row>
    <row r="10" spans="1:22" x14ac:dyDescent="0.3">
      <c r="A10" s="3">
        <v>1943</v>
      </c>
      <c r="B10" s="2"/>
      <c r="C10" s="2"/>
      <c r="D10" s="1"/>
      <c r="E10" s="1"/>
      <c r="F10" s="1"/>
      <c r="G10" s="4">
        <v>13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5"/>
      <c r="V10" s="5"/>
    </row>
    <row r="11" spans="1:22" x14ac:dyDescent="0.3">
      <c r="A11" s="3">
        <v>1944</v>
      </c>
      <c r="B11" s="2"/>
      <c r="C11" s="2"/>
      <c r="D11" s="1"/>
      <c r="E11" s="1"/>
      <c r="F11" s="1"/>
      <c r="G11" s="4">
        <v>23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5"/>
      <c r="V11" s="5"/>
    </row>
    <row r="12" spans="1:22" x14ac:dyDescent="0.3">
      <c r="A12" s="3">
        <v>1945</v>
      </c>
      <c r="B12" s="2"/>
      <c r="C12" s="2"/>
      <c r="D12" s="1"/>
      <c r="E12" s="1"/>
      <c r="F12" s="1"/>
      <c r="G12" s="4">
        <v>17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5"/>
      <c r="V12" s="5"/>
    </row>
    <row r="13" spans="1:22" x14ac:dyDescent="0.3">
      <c r="A13" s="3">
        <v>1946</v>
      </c>
      <c r="B13" s="2"/>
      <c r="C13" s="2"/>
      <c r="D13" s="1"/>
      <c r="E13" s="1"/>
      <c r="F13" s="1"/>
      <c r="G13" s="4">
        <v>43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5"/>
      <c r="V13" s="5"/>
    </row>
    <row r="14" spans="1:22" x14ac:dyDescent="0.3">
      <c r="A14" s="3">
        <v>1947</v>
      </c>
      <c r="B14" s="2"/>
      <c r="C14" s="2"/>
      <c r="D14" s="1"/>
      <c r="E14" s="1"/>
      <c r="F14" s="1"/>
      <c r="G14" s="4">
        <v>59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5"/>
      <c r="V14" s="5"/>
    </row>
    <row r="15" spans="1:22" x14ac:dyDescent="0.3">
      <c r="A15" s="3">
        <v>1948</v>
      </c>
      <c r="B15" s="2"/>
      <c r="C15" s="2"/>
      <c r="D15" s="1"/>
      <c r="E15" s="1"/>
      <c r="F15" s="1"/>
      <c r="G15" s="4">
        <v>44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5"/>
      <c r="V15" s="5"/>
    </row>
    <row r="16" spans="1:22" x14ac:dyDescent="0.3">
      <c r="A16" s="3">
        <v>1949</v>
      </c>
      <c r="B16" s="2"/>
      <c r="C16" s="2"/>
      <c r="D16" s="1"/>
      <c r="E16" s="1"/>
      <c r="F16" s="1"/>
      <c r="G16" s="4">
        <v>48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5"/>
      <c r="V16" s="5"/>
    </row>
    <row r="17" spans="1:22" x14ac:dyDescent="0.3">
      <c r="A17" s="3">
        <v>1950</v>
      </c>
      <c r="B17" s="2"/>
      <c r="C17" s="2"/>
      <c r="D17" s="1"/>
      <c r="E17" s="1"/>
      <c r="F17" s="1"/>
      <c r="G17" s="4">
        <v>30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5"/>
      <c r="V17" s="5"/>
    </row>
    <row r="18" spans="1:22" x14ac:dyDescent="0.3">
      <c r="A18" s="3">
        <v>1951</v>
      </c>
      <c r="B18" s="2"/>
      <c r="C18" s="2"/>
      <c r="D18" s="1"/>
      <c r="E18" s="1"/>
      <c r="F18" s="1"/>
      <c r="G18" s="4">
        <v>89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5"/>
      <c r="V18" s="5"/>
    </row>
    <row r="19" spans="1:22" x14ac:dyDescent="0.3">
      <c r="A19" s="3">
        <v>1952</v>
      </c>
      <c r="B19" s="2"/>
      <c r="C19" s="2"/>
      <c r="D19" s="1"/>
      <c r="E19" s="1"/>
      <c r="F19" s="1"/>
      <c r="G19" s="4">
        <v>81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5"/>
      <c r="V19" s="5"/>
    </row>
    <row r="20" spans="1:22" x14ac:dyDescent="0.3">
      <c r="A20" s="3">
        <v>1953</v>
      </c>
      <c r="B20" s="2"/>
      <c r="C20" s="2"/>
      <c r="D20" s="1"/>
      <c r="E20" s="1"/>
      <c r="F20" s="1"/>
      <c r="G20" s="4">
        <v>69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5"/>
      <c r="V20" s="5"/>
    </row>
    <row r="21" spans="1:22" x14ac:dyDescent="0.3">
      <c r="A21" s="3">
        <v>1954</v>
      </c>
      <c r="B21" s="2"/>
      <c r="C21" s="2"/>
      <c r="D21" s="1"/>
      <c r="E21" s="1"/>
      <c r="F21" s="1"/>
      <c r="G21" s="4">
        <v>62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5"/>
      <c r="V21" s="5"/>
    </row>
    <row r="22" spans="1:22" x14ac:dyDescent="0.3">
      <c r="A22" s="3">
        <v>1955</v>
      </c>
      <c r="B22" s="2"/>
      <c r="C22" s="2"/>
      <c r="D22" s="1"/>
      <c r="E22" s="1"/>
      <c r="F22" s="1"/>
      <c r="G22" s="4">
        <v>138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5"/>
      <c r="V22" s="5"/>
    </row>
    <row r="23" spans="1:22" x14ac:dyDescent="0.3">
      <c r="A23" s="3">
        <v>1956</v>
      </c>
      <c r="B23" s="2"/>
      <c r="C23" s="2"/>
      <c r="D23" s="1"/>
      <c r="E23" s="1"/>
      <c r="F23" s="1"/>
      <c r="G23" s="4">
        <v>673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5"/>
      <c r="V23" s="5"/>
    </row>
    <row r="24" spans="1:22" x14ac:dyDescent="0.3">
      <c r="A24" s="3">
        <v>1957</v>
      </c>
      <c r="B24" s="2"/>
      <c r="C24" s="2"/>
      <c r="D24" s="1"/>
      <c r="E24" s="1"/>
      <c r="F24" s="1"/>
      <c r="G24" s="4">
        <v>366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5"/>
      <c r="V24" s="5"/>
    </row>
    <row r="25" spans="1:22" x14ac:dyDescent="0.3">
      <c r="A25" s="3">
        <v>1958</v>
      </c>
      <c r="B25" s="2"/>
      <c r="C25" s="2"/>
      <c r="D25" s="1"/>
      <c r="E25" s="1"/>
      <c r="F25" s="1"/>
      <c r="G25" s="4">
        <v>173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5"/>
      <c r="V25" s="5"/>
    </row>
    <row r="26" spans="1:22" x14ac:dyDescent="0.3">
      <c r="A26" s="3">
        <v>1959</v>
      </c>
      <c r="B26" s="2"/>
      <c r="C26" s="2"/>
      <c r="D26" s="1"/>
      <c r="E26" s="1"/>
      <c r="F26" s="1"/>
      <c r="G26" s="4">
        <v>448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5"/>
      <c r="V26" s="5"/>
    </row>
    <row r="27" spans="1:22" x14ac:dyDescent="0.3">
      <c r="A27" s="3">
        <v>1960</v>
      </c>
      <c r="B27" s="2"/>
      <c r="C27" s="6">
        <v>6161</v>
      </c>
      <c r="D27" s="1"/>
      <c r="E27" s="1"/>
      <c r="F27" s="1"/>
      <c r="G27" s="4">
        <v>281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5"/>
      <c r="V27" s="5"/>
    </row>
    <row r="28" spans="1:22" x14ac:dyDescent="0.3">
      <c r="A28" s="3">
        <v>1961</v>
      </c>
      <c r="B28" s="2"/>
      <c r="C28" s="6">
        <v>5423</v>
      </c>
      <c r="D28" s="1"/>
      <c r="E28" s="1"/>
      <c r="F28" s="1"/>
      <c r="G28" s="4">
        <v>174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5"/>
      <c r="V28" s="5"/>
    </row>
    <row r="29" spans="1:22" x14ac:dyDescent="0.3">
      <c r="A29" s="3">
        <v>1962</v>
      </c>
      <c r="B29" s="2"/>
      <c r="C29" s="6">
        <v>8975</v>
      </c>
      <c r="D29" s="1"/>
      <c r="E29" s="1"/>
      <c r="F29" s="1"/>
      <c r="G29" s="4">
        <v>666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5"/>
      <c r="V29" s="5"/>
    </row>
    <row r="30" spans="1:22" x14ac:dyDescent="0.3">
      <c r="A30" s="3">
        <v>1963</v>
      </c>
      <c r="B30" s="4">
        <v>3459</v>
      </c>
      <c r="C30" s="4">
        <v>5236</v>
      </c>
      <c r="D30" s="7"/>
      <c r="E30" s="1"/>
      <c r="F30" s="8"/>
      <c r="G30" s="4">
        <v>1954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5"/>
      <c r="V30" s="5"/>
    </row>
    <row r="31" spans="1:22" x14ac:dyDescent="0.3">
      <c r="A31" s="3">
        <v>1964</v>
      </c>
      <c r="B31" s="4">
        <v>2989</v>
      </c>
      <c r="C31" s="4">
        <v>7284</v>
      </c>
      <c r="D31" s="7"/>
      <c r="E31" s="1"/>
      <c r="F31" s="8"/>
      <c r="G31" s="4">
        <v>1718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5"/>
      <c r="V31" s="5"/>
    </row>
    <row r="32" spans="1:22" x14ac:dyDescent="0.3">
      <c r="A32" s="3">
        <v>1965</v>
      </c>
      <c r="B32" s="4">
        <v>8980</v>
      </c>
      <c r="C32" s="4">
        <v>3725</v>
      </c>
      <c r="D32" s="7"/>
      <c r="E32" s="1"/>
      <c r="F32" s="8"/>
      <c r="G32" s="4">
        <v>2561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5"/>
      <c r="V32" s="5"/>
    </row>
    <row r="33" spans="1:22" x14ac:dyDescent="0.3">
      <c r="A33" s="3">
        <v>1966</v>
      </c>
      <c r="B33" s="4">
        <v>8974</v>
      </c>
      <c r="C33" s="4">
        <v>8638</v>
      </c>
      <c r="D33" s="7"/>
      <c r="E33" s="1"/>
      <c r="F33" s="8"/>
      <c r="G33" s="4">
        <v>4271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5"/>
      <c r="V33" s="5"/>
    </row>
    <row r="34" spans="1:22" x14ac:dyDescent="0.3">
      <c r="A34" s="3">
        <v>1967</v>
      </c>
      <c r="B34" s="4">
        <v>16108</v>
      </c>
      <c r="C34" s="4">
        <v>10266</v>
      </c>
      <c r="D34" s="7"/>
      <c r="E34" s="1"/>
      <c r="F34" s="8"/>
      <c r="G34" s="4">
        <v>3071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5"/>
      <c r="V34" s="5"/>
    </row>
    <row r="35" spans="1:22" x14ac:dyDescent="0.3">
      <c r="A35" s="3">
        <v>1968</v>
      </c>
      <c r="B35" s="4">
        <v>13640</v>
      </c>
      <c r="C35" s="4">
        <v>10477</v>
      </c>
      <c r="D35" s="7"/>
      <c r="E35" s="1"/>
      <c r="F35" s="8"/>
      <c r="G35" s="4">
        <v>2790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5"/>
      <c r="V35" s="5"/>
    </row>
    <row r="36" spans="1:22" x14ac:dyDescent="0.3">
      <c r="A36" s="3">
        <v>1969</v>
      </c>
      <c r="B36" s="4">
        <v>10178</v>
      </c>
      <c r="C36" s="4">
        <v>8343</v>
      </c>
      <c r="D36" s="7"/>
      <c r="E36" s="1"/>
      <c r="F36" s="8"/>
      <c r="G36" s="4">
        <v>4176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5"/>
      <c r="V36" s="5"/>
    </row>
    <row r="37" spans="1:22" x14ac:dyDescent="0.3">
      <c r="A37" s="9">
        <v>1970</v>
      </c>
      <c r="B37" s="10">
        <v>101685.1</v>
      </c>
      <c r="C37" s="10">
        <v>10309.1</v>
      </c>
      <c r="D37" s="11"/>
      <c r="E37" s="12"/>
      <c r="F37" s="11"/>
      <c r="G37" s="13">
        <v>4711</v>
      </c>
      <c r="H37" s="12"/>
      <c r="I37" s="12">
        <f t="shared" ref="I37:I83" si="0">SUM(D37:H37)</f>
        <v>4711</v>
      </c>
      <c r="J37" s="11"/>
      <c r="K37" s="11"/>
      <c r="L37" s="12"/>
      <c r="M37" s="11"/>
      <c r="N37" s="11"/>
      <c r="O37" s="11"/>
      <c r="P37" s="11"/>
      <c r="Q37" s="11"/>
      <c r="R37" s="12"/>
      <c r="S37" s="11"/>
      <c r="T37" s="11"/>
      <c r="U37" s="5">
        <f>SUM(J37:T37)</f>
        <v>0</v>
      </c>
      <c r="V37" s="5">
        <f t="shared" ref="V37:V80" si="1">SUM(U37, I37, C37, B37)</f>
        <v>116705.20000000001</v>
      </c>
    </row>
    <row r="38" spans="1:22" x14ac:dyDescent="0.3">
      <c r="A38" s="9">
        <v>1971</v>
      </c>
      <c r="B38" s="10">
        <v>143454.39999999999</v>
      </c>
      <c r="C38" s="10">
        <v>14987.7</v>
      </c>
      <c r="D38" s="12"/>
      <c r="E38" s="12"/>
      <c r="F38" s="11"/>
      <c r="G38" s="13">
        <v>9189</v>
      </c>
      <c r="H38" s="12"/>
      <c r="I38" s="12">
        <f t="shared" si="0"/>
        <v>9189</v>
      </c>
      <c r="J38" s="11"/>
      <c r="K38" s="11"/>
      <c r="L38" s="12"/>
      <c r="M38" s="11"/>
      <c r="N38" s="11"/>
      <c r="O38" s="11"/>
      <c r="P38" s="11"/>
      <c r="Q38" s="11"/>
      <c r="R38" s="12"/>
      <c r="S38" s="11"/>
      <c r="T38" s="11"/>
      <c r="U38" s="5">
        <f t="shared" ref="U38:U81" si="2">SUM(J38:T38)</f>
        <v>0</v>
      </c>
      <c r="V38" s="5">
        <f t="shared" si="1"/>
        <v>167631.1</v>
      </c>
    </row>
    <row r="39" spans="1:22" x14ac:dyDescent="0.3">
      <c r="A39" s="9">
        <v>1972</v>
      </c>
      <c r="B39" s="10">
        <v>64457</v>
      </c>
      <c r="C39" s="10">
        <v>22545.9</v>
      </c>
      <c r="D39" s="12"/>
      <c r="E39" s="12"/>
      <c r="F39" s="12"/>
      <c r="G39" s="13">
        <v>18782</v>
      </c>
      <c r="H39" s="12"/>
      <c r="I39" s="12">
        <f t="shared" si="0"/>
        <v>18782</v>
      </c>
      <c r="J39" s="12"/>
      <c r="K39" s="12"/>
      <c r="L39" s="12"/>
      <c r="M39" s="12"/>
      <c r="N39" s="12"/>
      <c r="O39" s="12"/>
      <c r="P39" s="12"/>
      <c r="Q39" s="11"/>
      <c r="R39" s="12">
        <v>5500</v>
      </c>
      <c r="S39" s="11"/>
      <c r="T39" s="11"/>
      <c r="U39" s="5">
        <f t="shared" si="2"/>
        <v>5500</v>
      </c>
      <c r="V39" s="5">
        <f t="shared" si="1"/>
        <v>111284.9</v>
      </c>
    </row>
    <row r="40" spans="1:22" x14ac:dyDescent="0.3">
      <c r="A40" s="9">
        <v>1973</v>
      </c>
      <c r="B40" s="10">
        <v>83204.399999999994</v>
      </c>
      <c r="C40" s="10">
        <v>38390.5</v>
      </c>
      <c r="D40" s="12"/>
      <c r="E40" s="12"/>
      <c r="F40" s="12"/>
      <c r="G40" s="13">
        <v>42781</v>
      </c>
      <c r="H40" s="12"/>
      <c r="I40" s="12">
        <f t="shared" si="0"/>
        <v>42781</v>
      </c>
      <c r="J40" s="12"/>
      <c r="K40" s="12"/>
      <c r="L40" s="12"/>
      <c r="M40" s="12"/>
      <c r="N40" s="12"/>
      <c r="O40" s="12"/>
      <c r="P40" s="12"/>
      <c r="Q40" s="11"/>
      <c r="R40" s="12"/>
      <c r="S40" s="11"/>
      <c r="T40" s="11"/>
      <c r="U40" s="5">
        <f t="shared" si="2"/>
        <v>0</v>
      </c>
      <c r="V40" s="5">
        <f t="shared" si="1"/>
        <v>164375.9</v>
      </c>
    </row>
    <row r="41" spans="1:22" x14ac:dyDescent="0.3">
      <c r="A41" s="9">
        <v>1974</v>
      </c>
      <c r="B41" s="10">
        <v>164762.1</v>
      </c>
      <c r="C41" s="10">
        <v>28749.7</v>
      </c>
      <c r="D41" s="12"/>
      <c r="E41" s="12"/>
      <c r="F41" s="12"/>
      <c r="G41" s="13">
        <v>129211</v>
      </c>
      <c r="H41" s="12"/>
      <c r="I41" s="12">
        <f t="shared" si="0"/>
        <v>129211</v>
      </c>
      <c r="J41" s="12"/>
      <c r="K41" s="12"/>
      <c r="L41" s="12"/>
      <c r="M41" s="12"/>
      <c r="N41" s="12"/>
      <c r="O41" s="12"/>
      <c r="P41" s="12"/>
      <c r="Q41" s="11"/>
      <c r="R41" s="12"/>
      <c r="S41" s="11"/>
      <c r="T41" s="11"/>
      <c r="U41" s="5">
        <f t="shared" si="2"/>
        <v>0</v>
      </c>
      <c r="V41" s="5">
        <f t="shared" si="1"/>
        <v>322722.80000000005</v>
      </c>
    </row>
    <row r="42" spans="1:22" x14ac:dyDescent="0.3">
      <c r="A42" s="9">
        <v>1975</v>
      </c>
      <c r="B42" s="10">
        <v>207326.8</v>
      </c>
      <c r="C42" s="10">
        <v>53878.100000000006</v>
      </c>
      <c r="D42" s="12"/>
      <c r="E42" s="12"/>
      <c r="F42" s="12"/>
      <c r="G42" s="13">
        <v>37899</v>
      </c>
      <c r="H42" s="12"/>
      <c r="I42" s="12">
        <f t="shared" si="0"/>
        <v>37899</v>
      </c>
      <c r="J42" s="12"/>
      <c r="K42" s="12"/>
      <c r="L42" s="12"/>
      <c r="M42" s="12"/>
      <c r="N42" s="12"/>
      <c r="O42" s="12"/>
      <c r="P42" s="12"/>
      <c r="Q42" s="11"/>
      <c r="R42" s="12"/>
      <c r="S42" s="11"/>
      <c r="T42" s="11"/>
      <c r="U42" s="5">
        <f t="shared" si="2"/>
        <v>0</v>
      </c>
      <c r="V42" s="5">
        <f t="shared" si="1"/>
        <v>299103.90000000002</v>
      </c>
    </row>
    <row r="43" spans="1:22" x14ac:dyDescent="0.3">
      <c r="A43" s="9">
        <v>1976</v>
      </c>
      <c r="B43" s="10">
        <v>257697.6</v>
      </c>
      <c r="C43" s="10">
        <v>84571.1</v>
      </c>
      <c r="D43" s="12"/>
      <c r="E43" s="12"/>
      <c r="F43" s="12"/>
      <c r="G43" s="13">
        <v>54154</v>
      </c>
      <c r="H43" s="12"/>
      <c r="I43" s="12">
        <f t="shared" si="0"/>
        <v>54154</v>
      </c>
      <c r="J43" s="12"/>
      <c r="K43" s="12"/>
      <c r="L43" s="12"/>
      <c r="M43" s="12"/>
      <c r="N43" s="12"/>
      <c r="O43" s="12">
        <v>35</v>
      </c>
      <c r="P43" s="12"/>
      <c r="Q43" s="11"/>
      <c r="R43" s="12"/>
      <c r="S43" s="11"/>
      <c r="T43" s="11"/>
      <c r="U43" s="5">
        <f t="shared" si="2"/>
        <v>35</v>
      </c>
      <c r="V43" s="5">
        <f t="shared" si="1"/>
        <v>396457.7</v>
      </c>
    </row>
    <row r="44" spans="1:22" x14ac:dyDescent="0.3">
      <c r="A44" s="9">
        <v>1977</v>
      </c>
      <c r="B44" s="10">
        <v>226233.5</v>
      </c>
      <c r="C44" s="10">
        <v>114572.3</v>
      </c>
      <c r="D44" s="12"/>
      <c r="E44" s="12"/>
      <c r="F44" s="12"/>
      <c r="G44" s="13">
        <v>504992</v>
      </c>
      <c r="H44" s="12"/>
      <c r="I44" s="12">
        <f t="shared" si="0"/>
        <v>504992</v>
      </c>
      <c r="J44" s="12"/>
      <c r="K44" s="12"/>
      <c r="L44" s="12"/>
      <c r="M44" s="12"/>
      <c r="N44" s="12"/>
      <c r="O44" s="12">
        <v>2273</v>
      </c>
      <c r="P44" s="11"/>
      <c r="Q44" s="11"/>
      <c r="R44" s="12"/>
      <c r="S44" s="11"/>
      <c r="T44" s="12"/>
      <c r="U44" s="5">
        <f t="shared" si="2"/>
        <v>2273</v>
      </c>
      <c r="V44" s="5">
        <f t="shared" si="1"/>
        <v>848070.8</v>
      </c>
    </row>
    <row r="45" spans="1:22" x14ac:dyDescent="0.3">
      <c r="A45" s="9">
        <v>1978</v>
      </c>
      <c r="B45" s="10">
        <v>398414.4</v>
      </c>
      <c r="C45" s="10">
        <v>188266.69999999998</v>
      </c>
      <c r="D45" s="12"/>
      <c r="E45" s="12"/>
      <c r="F45" s="12"/>
      <c r="G45" s="13">
        <v>386793</v>
      </c>
      <c r="H45" s="12">
        <v>0</v>
      </c>
      <c r="I45" s="12">
        <f t="shared" si="0"/>
        <v>386793</v>
      </c>
      <c r="J45" s="12"/>
      <c r="K45" s="12"/>
      <c r="L45" s="12"/>
      <c r="M45" s="12"/>
      <c r="N45" s="12"/>
      <c r="O45" s="12">
        <v>1667</v>
      </c>
      <c r="P45" s="14">
        <v>403</v>
      </c>
      <c r="Q45" s="11"/>
      <c r="R45" s="12">
        <v>49220</v>
      </c>
      <c r="S45" s="11"/>
      <c r="T45" s="12"/>
      <c r="U45" s="5">
        <f t="shared" si="2"/>
        <v>51290</v>
      </c>
      <c r="V45" s="5">
        <f t="shared" si="1"/>
        <v>1024764.1</v>
      </c>
    </row>
    <row r="46" spans="1:22" x14ac:dyDescent="0.3">
      <c r="A46" s="9">
        <v>1979</v>
      </c>
      <c r="B46" s="10">
        <v>344050.60000000003</v>
      </c>
      <c r="C46" s="10">
        <v>253460.3</v>
      </c>
      <c r="D46" s="12"/>
      <c r="E46" s="12">
        <v>6281.024989411264</v>
      </c>
      <c r="F46" s="12"/>
      <c r="G46" s="13">
        <v>151591</v>
      </c>
      <c r="H46" s="12">
        <v>175937.79097839893</v>
      </c>
      <c r="I46" s="12">
        <f t="shared" si="0"/>
        <v>333809.81596781022</v>
      </c>
      <c r="J46" s="12"/>
      <c r="K46" s="12"/>
      <c r="L46" s="12">
        <v>12718.975010588734</v>
      </c>
      <c r="M46" s="5">
        <v>1180</v>
      </c>
      <c r="N46" s="12"/>
      <c r="O46" s="12">
        <v>120</v>
      </c>
      <c r="P46" s="12"/>
      <c r="Q46" s="11"/>
      <c r="R46" s="12">
        <v>356271.20902160101</v>
      </c>
      <c r="S46" s="11"/>
      <c r="T46" s="12"/>
      <c r="U46" s="5">
        <f t="shared" si="2"/>
        <v>370290.18403218972</v>
      </c>
      <c r="V46" s="5">
        <f t="shared" si="1"/>
        <v>1301610.9000000001</v>
      </c>
    </row>
    <row r="47" spans="1:22" x14ac:dyDescent="0.3">
      <c r="A47" s="9">
        <v>1980</v>
      </c>
      <c r="B47" s="10">
        <v>288809</v>
      </c>
      <c r="C47" s="10">
        <v>273453</v>
      </c>
      <c r="D47" s="12"/>
      <c r="E47" s="12">
        <v>38841.054042553187</v>
      </c>
      <c r="F47" s="12"/>
      <c r="G47" s="13">
        <v>123380</v>
      </c>
      <c r="H47" s="12">
        <v>252077.61276595743</v>
      </c>
      <c r="I47" s="12">
        <f t="shared" si="0"/>
        <v>414298.66680851061</v>
      </c>
      <c r="J47" s="12"/>
      <c r="K47" s="12"/>
      <c r="L47" s="12">
        <v>45129.945957446798</v>
      </c>
      <c r="M47" s="5">
        <v>1780</v>
      </c>
      <c r="N47" s="12"/>
      <c r="O47" s="12"/>
      <c r="P47" s="12"/>
      <c r="Q47" s="11"/>
      <c r="R47" s="12">
        <v>292892.38723404252</v>
      </c>
      <c r="S47" s="11"/>
      <c r="T47" s="12"/>
      <c r="U47" s="5">
        <f t="shared" si="2"/>
        <v>339802.33319148934</v>
      </c>
      <c r="V47" s="5">
        <f t="shared" si="1"/>
        <v>1316363</v>
      </c>
    </row>
    <row r="48" spans="1:22" x14ac:dyDescent="0.3">
      <c r="A48" s="9">
        <v>1981</v>
      </c>
      <c r="B48" s="10">
        <v>474817</v>
      </c>
      <c r="C48" s="10">
        <v>586092</v>
      </c>
      <c r="D48" s="12"/>
      <c r="E48" s="12">
        <v>35782.693051629227</v>
      </c>
      <c r="F48" s="12"/>
      <c r="G48" s="13">
        <v>37875</v>
      </c>
      <c r="H48" s="12">
        <v>371980.53861032584</v>
      </c>
      <c r="I48" s="12">
        <f t="shared" si="0"/>
        <v>445638.23166195507</v>
      </c>
      <c r="J48" s="12"/>
      <c r="K48" s="12"/>
      <c r="L48" s="12">
        <v>38444.306948370773</v>
      </c>
      <c r="M48" s="5"/>
      <c r="N48" s="12"/>
      <c r="O48" s="12">
        <v>29</v>
      </c>
      <c r="P48" s="12"/>
      <c r="Q48" s="11"/>
      <c r="R48" s="12">
        <v>399649.46138967411</v>
      </c>
      <c r="S48" s="11"/>
      <c r="T48" s="12"/>
      <c r="U48" s="5">
        <f t="shared" si="2"/>
        <v>438122.76833804487</v>
      </c>
      <c r="V48" s="5">
        <f t="shared" si="1"/>
        <v>1944670</v>
      </c>
    </row>
    <row r="49" spans="1:22" x14ac:dyDescent="0.3">
      <c r="A49" s="9">
        <v>1982</v>
      </c>
      <c r="B49" s="10">
        <v>789912</v>
      </c>
      <c r="C49" s="10">
        <v>704771</v>
      </c>
      <c r="D49" s="12"/>
      <c r="E49" s="12">
        <v>9588.6153135110144</v>
      </c>
      <c r="F49" s="12"/>
      <c r="G49" s="13">
        <v>50013</v>
      </c>
      <c r="H49" s="12">
        <v>84122.063780619312</v>
      </c>
      <c r="I49" s="12">
        <f t="shared" si="0"/>
        <v>143723.67909413032</v>
      </c>
      <c r="J49" s="12"/>
      <c r="K49" s="12"/>
      <c r="L49" s="12">
        <v>74292.384686488993</v>
      </c>
      <c r="M49" s="5">
        <v>7136</v>
      </c>
      <c r="N49" s="12"/>
      <c r="O49" s="12"/>
      <c r="P49" s="12"/>
      <c r="Q49" s="11"/>
      <c r="R49" s="12">
        <v>651775.9362193807</v>
      </c>
      <c r="S49" s="11"/>
      <c r="T49" s="12"/>
      <c r="U49" s="5">
        <f t="shared" si="2"/>
        <v>733204.32090586971</v>
      </c>
      <c r="V49" s="5">
        <f t="shared" si="1"/>
        <v>2371611</v>
      </c>
    </row>
    <row r="50" spans="1:22" x14ac:dyDescent="0.3">
      <c r="A50" s="9">
        <v>1983</v>
      </c>
      <c r="B50" s="10">
        <v>301934</v>
      </c>
      <c r="C50" s="10">
        <v>563338</v>
      </c>
      <c r="D50" s="12"/>
      <c r="E50" s="12">
        <v>2096.206001154068</v>
      </c>
      <c r="F50" s="12"/>
      <c r="G50" s="13">
        <v>76825</v>
      </c>
      <c r="H50" s="12">
        <v>31768.856664743224</v>
      </c>
      <c r="I50" s="12">
        <f t="shared" si="0"/>
        <v>110690.06266589731</v>
      </c>
      <c r="J50" s="12"/>
      <c r="K50" s="12"/>
      <c r="L50" s="12">
        <v>52778.793998845926</v>
      </c>
      <c r="M50" s="5">
        <v>39943</v>
      </c>
      <c r="N50" s="12"/>
      <c r="O50" s="12">
        <v>1694</v>
      </c>
      <c r="P50" s="12"/>
      <c r="Q50" s="11"/>
      <c r="R50" s="12">
        <v>799884.14333525684</v>
      </c>
      <c r="S50" s="11"/>
      <c r="T50" s="12"/>
      <c r="U50" s="5">
        <f t="shared" si="2"/>
        <v>894299.93733410281</v>
      </c>
      <c r="V50" s="5">
        <f t="shared" si="1"/>
        <v>1870262</v>
      </c>
    </row>
    <row r="51" spans="1:22" x14ac:dyDescent="0.3">
      <c r="A51" s="9">
        <v>1984</v>
      </c>
      <c r="B51" s="10">
        <v>727000</v>
      </c>
      <c r="C51" s="10">
        <v>699301</v>
      </c>
      <c r="D51" s="12"/>
      <c r="E51" s="12">
        <v>560.0408858603065</v>
      </c>
      <c r="F51" s="12"/>
      <c r="G51" s="13">
        <v>184333</v>
      </c>
      <c r="H51" s="12">
        <v>15780.545144804082</v>
      </c>
      <c r="I51" s="12">
        <f t="shared" si="0"/>
        <v>200673.58603066439</v>
      </c>
      <c r="J51" s="12"/>
      <c r="K51" s="12"/>
      <c r="L51" s="12">
        <v>33447.959114139696</v>
      </c>
      <c r="M51" s="5">
        <v>80129</v>
      </c>
      <c r="N51" s="12"/>
      <c r="O51" s="12">
        <v>3871</v>
      </c>
      <c r="P51" s="12"/>
      <c r="Q51" s="11"/>
      <c r="R51" s="12">
        <v>942479.45485519571</v>
      </c>
      <c r="S51" s="11"/>
      <c r="T51" s="12"/>
      <c r="U51" s="5">
        <f t="shared" si="2"/>
        <v>1059927.4139693354</v>
      </c>
      <c r="V51" s="5">
        <f t="shared" si="1"/>
        <v>2686902</v>
      </c>
    </row>
    <row r="52" spans="1:22" x14ac:dyDescent="0.3">
      <c r="A52" s="9">
        <v>1985</v>
      </c>
      <c r="B52" s="10">
        <v>511150</v>
      </c>
      <c r="C52" s="10">
        <v>945839</v>
      </c>
      <c r="D52" s="12"/>
      <c r="E52" s="12">
        <v>1066.6665870836816</v>
      </c>
      <c r="F52" s="12"/>
      <c r="G52" s="13">
        <v>87466</v>
      </c>
      <c r="H52" s="12">
        <v>26089.385698937571</v>
      </c>
      <c r="I52" s="12">
        <f t="shared" si="0"/>
        <v>114622.05228602127</v>
      </c>
      <c r="J52" s="12"/>
      <c r="K52" s="12"/>
      <c r="L52" s="12">
        <v>31191.33341291632</v>
      </c>
      <c r="M52" s="12"/>
      <c r="N52" s="12"/>
      <c r="O52" s="12">
        <v>5229</v>
      </c>
      <c r="P52" s="12"/>
      <c r="Q52" s="11"/>
      <c r="R52" s="12">
        <v>762902.61430106242</v>
      </c>
      <c r="S52" s="11"/>
      <c r="T52" s="12"/>
      <c r="U52" s="5">
        <f t="shared" si="2"/>
        <v>799322.9477139787</v>
      </c>
      <c r="V52" s="5">
        <f t="shared" si="1"/>
        <v>2370934</v>
      </c>
    </row>
    <row r="53" spans="1:22" x14ac:dyDescent="0.3">
      <c r="A53" s="9">
        <v>1986</v>
      </c>
      <c r="B53" s="10">
        <v>55210</v>
      </c>
      <c r="C53" s="10">
        <v>1129107</v>
      </c>
      <c r="D53" s="12"/>
      <c r="E53" s="12">
        <v>65.625859872611471</v>
      </c>
      <c r="F53" s="12"/>
      <c r="G53" s="13">
        <v>49863</v>
      </c>
      <c r="H53" s="12">
        <v>1100</v>
      </c>
      <c r="I53" s="12">
        <f t="shared" si="0"/>
        <v>51028.625859872613</v>
      </c>
      <c r="J53" s="12"/>
      <c r="K53" s="12"/>
      <c r="L53" s="12">
        <v>46767.374140127387</v>
      </c>
      <c r="M53" s="12"/>
      <c r="N53" s="12"/>
      <c r="O53" s="12">
        <v>6835</v>
      </c>
      <c r="P53" s="12"/>
      <c r="Q53" s="11"/>
      <c r="R53" s="12">
        <v>783900</v>
      </c>
      <c r="S53" s="11"/>
      <c r="T53" s="12"/>
      <c r="U53" s="5">
        <f t="shared" si="2"/>
        <v>837502.37414012733</v>
      </c>
      <c r="V53" s="5">
        <f t="shared" si="1"/>
        <v>2072848</v>
      </c>
    </row>
    <row r="54" spans="1:22" x14ac:dyDescent="0.3">
      <c r="A54" s="9">
        <v>1987</v>
      </c>
      <c r="B54" s="10">
        <v>313310</v>
      </c>
      <c r="C54" s="10">
        <v>1456727</v>
      </c>
      <c r="D54" s="12"/>
      <c r="E54" s="12">
        <v>0</v>
      </c>
      <c r="F54" s="12"/>
      <c r="G54" s="13">
        <v>46304</v>
      </c>
      <c r="H54" s="12">
        <v>0</v>
      </c>
      <c r="I54" s="12">
        <f t="shared" si="0"/>
        <v>46304</v>
      </c>
      <c r="J54" s="12"/>
      <c r="K54" s="12"/>
      <c r="L54" s="12">
        <v>35980</v>
      </c>
      <c r="M54" s="12"/>
      <c r="N54" s="12"/>
      <c r="O54" s="12">
        <v>8815</v>
      </c>
      <c r="P54" s="12"/>
      <c r="Q54" s="11"/>
      <c r="R54" s="12">
        <v>818628</v>
      </c>
      <c r="S54" s="11"/>
      <c r="T54" s="12"/>
      <c r="U54" s="5">
        <f t="shared" si="2"/>
        <v>863423</v>
      </c>
      <c r="V54" s="5">
        <f t="shared" si="1"/>
        <v>2679764</v>
      </c>
    </row>
    <row r="55" spans="1:22" x14ac:dyDescent="0.3">
      <c r="A55" s="9">
        <v>1988</v>
      </c>
      <c r="B55" s="10">
        <v>325462</v>
      </c>
      <c r="C55" s="10">
        <v>1812793</v>
      </c>
      <c r="D55" s="12"/>
      <c r="E55" s="12">
        <v>5676.4494570692941</v>
      </c>
      <c r="F55" s="12"/>
      <c r="G55" s="13">
        <v>118076</v>
      </c>
      <c r="H55" s="12">
        <v>120476.47330124257</v>
      </c>
      <c r="I55" s="12">
        <f t="shared" si="0"/>
        <v>244228.92275831185</v>
      </c>
      <c r="J55" s="12"/>
      <c r="K55" s="12"/>
      <c r="L55" s="12">
        <v>38532.550542930709</v>
      </c>
      <c r="M55" s="12"/>
      <c r="N55" s="12"/>
      <c r="O55" s="12">
        <v>6871</v>
      </c>
      <c r="P55" s="12"/>
      <c r="Q55" s="11"/>
      <c r="R55" s="12">
        <v>817811.52669875731</v>
      </c>
      <c r="S55" s="11"/>
      <c r="T55" s="12"/>
      <c r="U55" s="5">
        <f t="shared" si="2"/>
        <v>863215.07724168804</v>
      </c>
      <c r="V55" s="5">
        <f t="shared" si="1"/>
        <v>3245699</v>
      </c>
    </row>
    <row r="56" spans="1:22" x14ac:dyDescent="0.3">
      <c r="A56" s="9">
        <v>1989</v>
      </c>
      <c r="B56" s="10">
        <v>338600</v>
      </c>
      <c r="C56" s="10">
        <v>2051517</v>
      </c>
      <c r="D56" s="12"/>
      <c r="E56" s="12">
        <v>3385.6843414358395</v>
      </c>
      <c r="F56" s="12">
        <v>35108</v>
      </c>
      <c r="G56" s="13">
        <v>140720</v>
      </c>
      <c r="H56" s="12">
        <v>137033.10559638211</v>
      </c>
      <c r="I56" s="12">
        <f t="shared" si="0"/>
        <v>316246.78993781796</v>
      </c>
      <c r="J56" s="12"/>
      <c r="K56" s="12"/>
      <c r="L56" s="12">
        <v>21100.315658564159</v>
      </c>
      <c r="M56" s="12"/>
      <c r="N56" s="12"/>
      <c r="O56" s="12">
        <v>701</v>
      </c>
      <c r="P56" s="12"/>
      <c r="Q56" s="11"/>
      <c r="R56" s="12">
        <v>854019.89440361771</v>
      </c>
      <c r="S56" s="11"/>
      <c r="T56" s="12"/>
      <c r="U56" s="5">
        <f t="shared" si="2"/>
        <v>875821.21006218193</v>
      </c>
      <c r="V56" s="5">
        <f t="shared" si="1"/>
        <v>3582185</v>
      </c>
    </row>
    <row r="57" spans="1:22" x14ac:dyDescent="0.3">
      <c r="A57" s="9">
        <v>1990</v>
      </c>
      <c r="B57" s="10">
        <v>323089</v>
      </c>
      <c r="C57" s="10">
        <v>2148786</v>
      </c>
      <c r="D57" s="12"/>
      <c r="E57" s="12">
        <v>6904.182069846679</v>
      </c>
      <c r="F57" s="12">
        <v>4144</v>
      </c>
      <c r="G57" s="13">
        <v>191139</v>
      </c>
      <c r="H57" s="12">
        <v>168636.0338586031</v>
      </c>
      <c r="I57" s="12">
        <f t="shared" si="0"/>
        <v>370823.21592844976</v>
      </c>
      <c r="J57" s="12"/>
      <c r="K57" s="12"/>
      <c r="L57" s="12">
        <v>34292.817930153324</v>
      </c>
      <c r="M57" s="12"/>
      <c r="N57" s="12"/>
      <c r="O57" s="12">
        <v>157</v>
      </c>
      <c r="P57" s="12"/>
      <c r="Q57" s="11"/>
      <c r="R57" s="12">
        <v>837608.96614139702</v>
      </c>
      <c r="S57" s="11"/>
      <c r="T57" s="12"/>
      <c r="U57" s="5">
        <f t="shared" si="2"/>
        <v>872058.78407155036</v>
      </c>
      <c r="V57" s="5">
        <f t="shared" si="1"/>
        <v>3714757</v>
      </c>
    </row>
    <row r="58" spans="1:22" x14ac:dyDescent="0.3">
      <c r="A58" s="9">
        <v>1991</v>
      </c>
      <c r="B58" s="10">
        <v>346245</v>
      </c>
      <c r="C58" s="10">
        <v>2674267</v>
      </c>
      <c r="D58" s="12"/>
      <c r="E58" s="12">
        <v>1703.4058803649882</v>
      </c>
      <c r="F58" s="12">
        <v>45313</v>
      </c>
      <c r="G58" s="13">
        <v>136337</v>
      </c>
      <c r="H58" s="12">
        <v>30093.503886448118</v>
      </c>
      <c r="I58" s="12">
        <f t="shared" si="0"/>
        <v>213446.9097668131</v>
      </c>
      <c r="J58" s="12"/>
      <c r="K58" s="12"/>
      <c r="L58" s="12">
        <v>29124.59411963501</v>
      </c>
      <c r="M58" s="12"/>
      <c r="N58" s="12"/>
      <c r="O58" s="12"/>
      <c r="P58" s="12"/>
      <c r="Q58" s="11"/>
      <c r="R58" s="12">
        <v>514534.49611355178</v>
      </c>
      <c r="S58" s="11"/>
      <c r="T58" s="12"/>
      <c r="U58" s="5">
        <f t="shared" si="2"/>
        <v>543659.09023318684</v>
      </c>
      <c r="V58" s="5">
        <f t="shared" si="1"/>
        <v>3777618</v>
      </c>
    </row>
    <row r="59" spans="1:22" x14ac:dyDescent="0.3">
      <c r="A59" s="9">
        <v>1992</v>
      </c>
      <c r="B59" s="10">
        <v>304243</v>
      </c>
      <c r="C59" s="10">
        <v>2907817</v>
      </c>
      <c r="D59" s="12"/>
      <c r="E59" s="12">
        <v>0</v>
      </c>
      <c r="F59" s="12">
        <v>15022</v>
      </c>
      <c r="G59" s="13">
        <v>96660</v>
      </c>
      <c r="H59" s="12">
        <v>0</v>
      </c>
      <c r="I59" s="12">
        <f t="shared" si="0"/>
        <v>111682</v>
      </c>
      <c r="J59" s="12"/>
      <c r="K59" s="12"/>
      <c r="L59" s="12">
        <v>3196</v>
      </c>
      <c r="M59" s="12"/>
      <c r="N59" s="12"/>
      <c r="O59" s="12"/>
      <c r="P59" s="12"/>
      <c r="Q59" s="11"/>
      <c r="R59" s="12">
        <v>32000</v>
      </c>
      <c r="S59" s="5">
        <v>2736</v>
      </c>
      <c r="T59" s="12"/>
      <c r="U59" s="5">
        <f t="shared" si="2"/>
        <v>37932</v>
      </c>
      <c r="V59" s="5">
        <f t="shared" si="1"/>
        <v>3361674</v>
      </c>
    </row>
    <row r="60" spans="1:22" x14ac:dyDescent="0.3">
      <c r="A60" s="9">
        <v>1993</v>
      </c>
      <c r="B60" s="10">
        <v>379467</v>
      </c>
      <c r="C60" s="10">
        <v>2856777</v>
      </c>
      <c r="D60" s="12"/>
      <c r="E60" s="12"/>
      <c r="F60" s="12">
        <v>2673</v>
      </c>
      <c r="G60" s="13">
        <v>130681</v>
      </c>
      <c r="H60" s="12"/>
      <c r="I60" s="12">
        <f t="shared" si="0"/>
        <v>133354</v>
      </c>
      <c r="J60" s="12"/>
      <c r="K60" s="12"/>
      <c r="L60" s="12"/>
      <c r="M60" s="12"/>
      <c r="N60" s="12"/>
      <c r="O60" s="12"/>
      <c r="P60" s="12"/>
      <c r="Q60" s="11"/>
      <c r="R60" s="12"/>
      <c r="S60" s="11"/>
      <c r="T60" s="12"/>
      <c r="U60" s="5">
        <f t="shared" si="2"/>
        <v>0</v>
      </c>
      <c r="V60" s="5">
        <f t="shared" si="1"/>
        <v>3369598</v>
      </c>
    </row>
    <row r="61" spans="1:22" x14ac:dyDescent="0.3">
      <c r="A61" s="9">
        <v>1994</v>
      </c>
      <c r="B61" s="10">
        <v>222254</v>
      </c>
      <c r="C61" s="10">
        <v>3819193</v>
      </c>
      <c r="D61" s="12"/>
      <c r="E61" s="12"/>
      <c r="F61" s="12">
        <v>36575</v>
      </c>
      <c r="G61" s="13">
        <v>196771</v>
      </c>
      <c r="H61" s="12"/>
      <c r="I61" s="12">
        <f t="shared" si="0"/>
        <v>233346</v>
      </c>
      <c r="J61" s="12"/>
      <c r="K61" s="12"/>
      <c r="L61" s="12"/>
      <c r="M61" s="12"/>
      <c r="N61" s="12"/>
      <c r="O61" s="12"/>
      <c r="P61" s="12"/>
      <c r="Q61" s="11"/>
      <c r="R61" s="12"/>
      <c r="S61" s="11"/>
      <c r="T61" s="12"/>
      <c r="U61" s="5">
        <f t="shared" si="2"/>
        <v>0</v>
      </c>
      <c r="V61" s="5">
        <f t="shared" si="1"/>
        <v>4274793</v>
      </c>
    </row>
    <row r="62" spans="1:22" x14ac:dyDescent="0.3">
      <c r="A62" s="9">
        <v>1995</v>
      </c>
      <c r="B62" s="10">
        <v>230177</v>
      </c>
      <c r="C62" s="10">
        <v>4174016</v>
      </c>
      <c r="D62" s="12"/>
      <c r="E62" s="12"/>
      <c r="F62" s="12">
        <v>174393</v>
      </c>
      <c r="G62" s="13">
        <v>376600</v>
      </c>
      <c r="H62" s="12"/>
      <c r="I62" s="12">
        <f t="shared" si="0"/>
        <v>550993</v>
      </c>
      <c r="J62" s="12"/>
      <c r="K62" s="12"/>
      <c r="L62" s="12"/>
      <c r="M62" s="12"/>
      <c r="N62" s="12"/>
      <c r="O62" s="12"/>
      <c r="P62" s="12"/>
      <c r="Q62" s="11"/>
      <c r="R62" s="12"/>
      <c r="S62" s="11"/>
      <c r="T62" s="11"/>
      <c r="U62" s="5">
        <f t="shared" si="2"/>
        <v>0</v>
      </c>
      <c r="V62" s="5">
        <f t="shared" si="1"/>
        <v>4955186</v>
      </c>
    </row>
    <row r="63" spans="1:22" x14ac:dyDescent="0.3">
      <c r="A63" s="9">
        <v>1996</v>
      </c>
      <c r="B63" s="10">
        <v>278439</v>
      </c>
      <c r="C63" s="10">
        <v>3604887</v>
      </c>
      <c r="D63" s="12"/>
      <c r="E63" s="12"/>
      <c r="F63" s="12">
        <v>56782</v>
      </c>
      <c r="G63" s="13">
        <v>438736</v>
      </c>
      <c r="H63" s="12"/>
      <c r="I63" s="12">
        <f t="shared" si="0"/>
        <v>495518</v>
      </c>
      <c r="J63" s="12"/>
      <c r="K63" s="12"/>
      <c r="L63" s="12"/>
      <c r="M63" s="12"/>
      <c r="N63" s="12"/>
      <c r="O63" s="12"/>
      <c r="P63" s="12"/>
      <c r="Q63" s="11"/>
      <c r="R63" s="12"/>
      <c r="S63" s="11"/>
      <c r="T63" s="11"/>
      <c r="U63" s="5">
        <f t="shared" si="2"/>
        <v>0</v>
      </c>
      <c r="V63" s="5">
        <f t="shared" si="1"/>
        <v>4378844</v>
      </c>
    </row>
    <row r="64" spans="1:22" x14ac:dyDescent="0.3">
      <c r="A64" s="9">
        <v>1997</v>
      </c>
      <c r="B64" s="10">
        <v>104198</v>
      </c>
      <c r="C64" s="10">
        <v>2812866</v>
      </c>
      <c r="D64" s="12"/>
      <c r="E64" s="12"/>
      <c r="F64" s="12">
        <v>30302</v>
      </c>
      <c r="G64" s="13">
        <v>649751</v>
      </c>
      <c r="H64" s="12"/>
      <c r="I64" s="12">
        <f t="shared" si="0"/>
        <v>680053</v>
      </c>
      <c r="J64" s="12"/>
      <c r="K64" s="12"/>
      <c r="L64" s="12"/>
      <c r="M64" s="12"/>
      <c r="N64" s="12"/>
      <c r="O64" s="12"/>
      <c r="P64" s="12"/>
      <c r="Q64" s="11"/>
      <c r="R64" s="12"/>
      <c r="S64" s="11"/>
      <c r="T64" s="11"/>
      <c r="U64" s="5">
        <f t="shared" si="2"/>
        <v>0</v>
      </c>
      <c r="V64" s="5">
        <f t="shared" si="1"/>
        <v>3597117</v>
      </c>
    </row>
    <row r="65" spans="1:22" x14ac:dyDescent="0.3">
      <c r="A65" s="9">
        <v>1998</v>
      </c>
      <c r="B65" s="10">
        <v>30273</v>
      </c>
      <c r="C65" s="10">
        <v>1582639</v>
      </c>
      <c r="D65" s="12"/>
      <c r="E65" s="12"/>
      <c r="F65" s="12">
        <v>25900</v>
      </c>
      <c r="G65" s="13">
        <v>386946</v>
      </c>
      <c r="H65" s="12"/>
      <c r="I65" s="12">
        <f t="shared" si="0"/>
        <v>412846</v>
      </c>
      <c r="J65" s="12"/>
      <c r="K65" s="12"/>
      <c r="L65" s="12"/>
      <c r="M65" s="12"/>
      <c r="N65" s="12"/>
      <c r="O65" s="12"/>
      <c r="P65" s="12"/>
      <c r="Q65" s="11"/>
      <c r="R65" s="12"/>
      <c r="S65" s="11"/>
      <c r="T65" s="11"/>
      <c r="U65" s="5">
        <f t="shared" si="2"/>
        <v>0</v>
      </c>
      <c r="V65" s="5">
        <f t="shared" si="1"/>
        <v>2025758</v>
      </c>
    </row>
    <row r="66" spans="1:22" x14ac:dyDescent="0.3">
      <c r="A66" s="9">
        <v>1999</v>
      </c>
      <c r="B66" s="10">
        <v>55654</v>
      </c>
      <c r="C66" s="10">
        <v>1164035</v>
      </c>
      <c r="D66" s="12"/>
      <c r="E66" s="12"/>
      <c r="F66" s="12">
        <v>19072</v>
      </c>
      <c r="G66" s="13">
        <v>184679</v>
      </c>
      <c r="H66" s="12"/>
      <c r="I66" s="12">
        <f t="shared" si="0"/>
        <v>203751</v>
      </c>
      <c r="J66" s="12"/>
      <c r="K66" s="12"/>
      <c r="L66" s="12"/>
      <c r="M66" s="12"/>
      <c r="N66" s="12"/>
      <c r="O66" s="12">
        <v>7</v>
      </c>
      <c r="P66" s="12"/>
      <c r="Q66" s="11"/>
      <c r="R66" s="12"/>
      <c r="S66" s="11"/>
      <c r="T66" s="11"/>
      <c r="U66" s="5">
        <f t="shared" si="2"/>
        <v>7</v>
      </c>
      <c r="V66" s="5">
        <f t="shared" si="1"/>
        <v>1423447</v>
      </c>
    </row>
    <row r="67" spans="1:22" x14ac:dyDescent="0.3">
      <c r="A67" s="9">
        <v>2000</v>
      </c>
      <c r="B67" s="10">
        <v>118734</v>
      </c>
      <c r="C67" s="10">
        <v>1115565</v>
      </c>
      <c r="D67" s="12"/>
      <c r="E67" s="12"/>
      <c r="F67" s="12">
        <v>7121</v>
      </c>
      <c r="G67" s="13">
        <v>296579</v>
      </c>
      <c r="H67" s="12"/>
      <c r="I67" s="12">
        <f t="shared" si="0"/>
        <v>303700</v>
      </c>
      <c r="J67" s="12"/>
      <c r="K67" s="12">
        <v>2318</v>
      </c>
      <c r="L67" s="12"/>
      <c r="M67" s="12"/>
      <c r="N67" s="12"/>
      <c r="O67" s="12"/>
      <c r="P67" s="12"/>
      <c r="Q67" s="11"/>
      <c r="R67" s="12"/>
      <c r="S67" s="11"/>
      <c r="T67" s="12"/>
      <c r="U67" s="5">
        <f t="shared" si="2"/>
        <v>2318</v>
      </c>
      <c r="V67" s="5">
        <f t="shared" si="1"/>
        <v>1540317</v>
      </c>
    </row>
    <row r="68" spans="1:22" x14ac:dyDescent="0.3">
      <c r="A68" s="9">
        <v>2001</v>
      </c>
      <c r="B68" s="10">
        <v>248097</v>
      </c>
      <c r="C68" s="10">
        <v>1401836</v>
      </c>
      <c r="D68" s="12"/>
      <c r="E68" s="12"/>
      <c r="F68" s="12">
        <v>134011</v>
      </c>
      <c r="G68" s="13">
        <v>723733</v>
      </c>
      <c r="H68" s="12"/>
      <c r="I68" s="12">
        <f t="shared" si="0"/>
        <v>857744</v>
      </c>
      <c r="J68" s="12"/>
      <c r="K68" s="12">
        <v>20090</v>
      </c>
      <c r="L68" s="12"/>
      <c r="M68" s="12"/>
      <c r="N68" s="12"/>
      <c r="O68" s="12"/>
      <c r="P68" s="12"/>
      <c r="Q68" s="11"/>
      <c r="R68" s="12"/>
      <c r="S68" s="11"/>
      <c r="T68" s="12"/>
      <c r="U68" s="5">
        <f t="shared" si="2"/>
        <v>20090</v>
      </c>
      <c r="V68" s="5">
        <f t="shared" si="1"/>
        <v>2527767</v>
      </c>
    </row>
    <row r="69" spans="1:22" x14ac:dyDescent="0.3">
      <c r="A69" s="9">
        <v>2002</v>
      </c>
      <c r="B69" s="10">
        <v>108727</v>
      </c>
      <c r="C69" s="10">
        <v>1410266</v>
      </c>
      <c r="D69" s="12"/>
      <c r="E69" s="12"/>
      <c r="F69" s="12">
        <v>604</v>
      </c>
      <c r="G69" s="13">
        <v>154219</v>
      </c>
      <c r="H69" s="12"/>
      <c r="I69" s="12">
        <f t="shared" si="0"/>
        <v>154823</v>
      </c>
      <c r="J69" s="12"/>
      <c r="K69" s="12">
        <v>76261</v>
      </c>
      <c r="L69" s="12"/>
      <c r="M69" s="12"/>
      <c r="N69" s="12"/>
      <c r="O69" s="12"/>
      <c r="P69" s="12"/>
      <c r="Q69" s="11"/>
      <c r="R69" s="12"/>
      <c r="S69" s="11"/>
      <c r="T69" s="12"/>
      <c r="U69" s="5">
        <f t="shared" si="2"/>
        <v>76261</v>
      </c>
      <c r="V69" s="5">
        <f t="shared" si="1"/>
        <v>1750077</v>
      </c>
    </row>
    <row r="70" spans="1:22" x14ac:dyDescent="0.3">
      <c r="A70" s="9">
        <v>2003</v>
      </c>
      <c r="B70" s="10">
        <v>143277</v>
      </c>
      <c r="C70" s="10">
        <v>1278019</v>
      </c>
      <c r="D70" s="12"/>
      <c r="E70" s="12"/>
      <c r="F70" s="12">
        <v>0</v>
      </c>
      <c r="G70" s="13">
        <v>217734</v>
      </c>
      <c r="H70" s="12"/>
      <c r="I70" s="12">
        <f t="shared" si="0"/>
        <v>217734</v>
      </c>
      <c r="J70" s="12"/>
      <c r="K70" s="12">
        <v>94690</v>
      </c>
      <c r="L70" s="12"/>
      <c r="M70" s="12"/>
      <c r="N70" s="12"/>
      <c r="O70" s="12"/>
      <c r="P70" s="12">
        <v>2010</v>
      </c>
      <c r="Q70" s="11"/>
      <c r="R70" s="12">
        <v>7540</v>
      </c>
      <c r="S70" s="11"/>
      <c r="T70" s="12">
        <v>53959</v>
      </c>
      <c r="U70" s="5">
        <f t="shared" si="2"/>
        <v>158199</v>
      </c>
      <c r="V70" s="5">
        <f t="shared" si="1"/>
        <v>1797229</v>
      </c>
    </row>
    <row r="71" spans="1:22" x14ac:dyDescent="0.3">
      <c r="A71" s="9">
        <v>2004</v>
      </c>
      <c r="B71" s="10">
        <v>158656</v>
      </c>
      <c r="C71" s="10">
        <v>1292943</v>
      </c>
      <c r="D71" s="12"/>
      <c r="E71" s="12"/>
      <c r="F71" s="12">
        <v>0</v>
      </c>
      <c r="G71" s="13">
        <v>187369</v>
      </c>
      <c r="H71" s="12"/>
      <c r="I71" s="12">
        <f t="shared" si="0"/>
        <v>187369</v>
      </c>
      <c r="J71" s="12"/>
      <c r="K71" s="12">
        <v>131020</v>
      </c>
      <c r="L71" s="12"/>
      <c r="M71" s="12"/>
      <c r="N71" s="12"/>
      <c r="O71" s="12"/>
      <c r="P71" s="12">
        <v>7438</v>
      </c>
      <c r="Q71" s="11"/>
      <c r="R71" s="12">
        <v>62300</v>
      </c>
      <c r="S71" s="11"/>
      <c r="T71" s="12">
        <v>94685</v>
      </c>
      <c r="U71" s="5">
        <f t="shared" si="2"/>
        <v>295443</v>
      </c>
      <c r="V71" s="5">
        <f t="shared" si="1"/>
        <v>1934411</v>
      </c>
    </row>
    <row r="72" spans="1:22" x14ac:dyDescent="0.3">
      <c r="A72" s="9">
        <v>2005</v>
      </c>
      <c r="B72" s="10">
        <v>165626</v>
      </c>
      <c r="C72" s="10">
        <v>1264808</v>
      </c>
      <c r="D72" s="12"/>
      <c r="E72" s="12"/>
      <c r="F72" s="12">
        <v>0</v>
      </c>
      <c r="G72" s="13">
        <v>80663</v>
      </c>
      <c r="H72" s="12"/>
      <c r="I72" s="12">
        <f t="shared" si="0"/>
        <v>80663</v>
      </c>
      <c r="J72" s="12">
        <v>866.96</v>
      </c>
      <c r="K72" s="12">
        <v>143000</v>
      </c>
      <c r="L72" s="12"/>
      <c r="M72" s="12">
        <v>6187</v>
      </c>
      <c r="N72" s="12"/>
      <c r="O72" s="12"/>
      <c r="P72" s="12">
        <v>9126</v>
      </c>
      <c r="Q72" s="11"/>
      <c r="R72" s="12">
        <v>7040</v>
      </c>
      <c r="S72" s="11"/>
      <c r="T72" s="12">
        <v>77356</v>
      </c>
      <c r="U72" s="5">
        <f t="shared" si="2"/>
        <v>243575.96</v>
      </c>
      <c r="V72" s="5">
        <f t="shared" si="1"/>
        <v>1754672.96</v>
      </c>
    </row>
    <row r="73" spans="1:22" x14ac:dyDescent="0.3">
      <c r="A73" s="9">
        <v>2006</v>
      </c>
      <c r="B73" s="10">
        <v>155256</v>
      </c>
      <c r="C73" s="10">
        <v>1224685</v>
      </c>
      <c r="D73" s="12"/>
      <c r="E73" s="12"/>
      <c r="F73" s="12">
        <v>0</v>
      </c>
      <c r="G73" s="13">
        <v>277568</v>
      </c>
      <c r="H73" s="12"/>
      <c r="I73" s="12">
        <f t="shared" si="0"/>
        <v>277568</v>
      </c>
      <c r="J73" s="12">
        <v>481.22</v>
      </c>
      <c r="K73" s="12">
        <v>160000</v>
      </c>
      <c r="L73" s="12"/>
      <c r="M73" s="12">
        <v>62137</v>
      </c>
      <c r="N73" s="12"/>
      <c r="O73" s="12"/>
      <c r="P73" s="12">
        <v>10474</v>
      </c>
      <c r="Q73" s="11"/>
      <c r="R73" s="12">
        <v>0</v>
      </c>
      <c r="S73" s="11"/>
      <c r="T73" s="12">
        <v>129535</v>
      </c>
      <c r="U73" s="5">
        <f t="shared" si="2"/>
        <v>362627.22</v>
      </c>
      <c r="V73" s="5">
        <f t="shared" si="1"/>
        <v>2020136.22</v>
      </c>
    </row>
    <row r="74" spans="1:22" x14ac:dyDescent="0.3">
      <c r="A74" s="9">
        <v>2007</v>
      </c>
      <c r="B74" s="10">
        <v>172701</v>
      </c>
      <c r="C74" s="10">
        <v>1130083</v>
      </c>
      <c r="D74" s="5">
        <v>7</v>
      </c>
      <c r="E74" s="12"/>
      <c r="F74" s="12">
        <v>927</v>
      </c>
      <c r="G74" s="13">
        <v>254426</v>
      </c>
      <c r="H74" s="12"/>
      <c r="I74" s="12">
        <f t="shared" si="0"/>
        <v>255360</v>
      </c>
      <c r="J74" s="12">
        <v>12584.79</v>
      </c>
      <c r="K74" s="12">
        <v>140582</v>
      </c>
      <c r="L74" s="12"/>
      <c r="M74" s="12">
        <v>123523</v>
      </c>
      <c r="N74" s="15">
        <v>38700</v>
      </c>
      <c r="O74" s="12"/>
      <c r="P74" s="12">
        <v>10940</v>
      </c>
      <c r="Q74" s="11"/>
      <c r="R74" s="12">
        <v>0</v>
      </c>
      <c r="S74" s="11"/>
      <c r="T74" s="12">
        <v>112500.8</v>
      </c>
      <c r="U74" s="5">
        <f t="shared" si="2"/>
        <v>438830.59</v>
      </c>
      <c r="V74" s="5">
        <f t="shared" si="1"/>
        <v>1996974.59</v>
      </c>
    </row>
    <row r="75" spans="1:22" x14ac:dyDescent="0.3">
      <c r="A75" s="9">
        <v>2008</v>
      </c>
      <c r="B75" s="10">
        <v>167258</v>
      </c>
      <c r="C75" s="10">
        <v>728850</v>
      </c>
      <c r="D75" s="5">
        <v>0</v>
      </c>
      <c r="E75" s="12"/>
      <c r="F75" s="12">
        <v>0</v>
      </c>
      <c r="G75" s="13">
        <v>169537</v>
      </c>
      <c r="H75" s="12"/>
      <c r="I75" s="12">
        <f t="shared" si="0"/>
        <v>169537</v>
      </c>
      <c r="J75" s="12">
        <v>15245.41</v>
      </c>
      <c r="K75" s="12">
        <v>143182</v>
      </c>
      <c r="L75" s="12"/>
      <c r="M75" s="12">
        <v>108174</v>
      </c>
      <c r="N75" s="12">
        <v>22919</v>
      </c>
      <c r="O75" s="12"/>
      <c r="P75" s="12">
        <v>12600</v>
      </c>
      <c r="Q75" s="11"/>
      <c r="R75" s="12">
        <v>4800</v>
      </c>
      <c r="S75" s="12"/>
      <c r="T75" s="12">
        <v>100066</v>
      </c>
      <c r="U75" s="5">
        <f t="shared" si="2"/>
        <v>406986.41000000003</v>
      </c>
      <c r="V75" s="5">
        <f t="shared" si="1"/>
        <v>1472631.4100000001</v>
      </c>
    </row>
    <row r="76" spans="1:22" x14ac:dyDescent="0.3">
      <c r="A76" s="9">
        <v>2009</v>
      </c>
      <c r="B76" s="10">
        <v>134022</v>
      </c>
      <c r="C76" s="10">
        <v>700905</v>
      </c>
      <c r="D76" s="5">
        <v>0</v>
      </c>
      <c r="E76" s="12"/>
      <c r="F76" s="5">
        <v>1935</v>
      </c>
      <c r="G76" s="13">
        <v>74694</v>
      </c>
      <c r="H76" s="12"/>
      <c r="I76" s="12">
        <f t="shared" si="0"/>
        <v>76629</v>
      </c>
      <c r="J76" s="12">
        <v>5680.89</v>
      </c>
      <c r="K76" s="12">
        <v>117963</v>
      </c>
      <c r="L76" s="12"/>
      <c r="M76" s="12">
        <v>111921</v>
      </c>
      <c r="N76" s="12">
        <v>20212.7</v>
      </c>
      <c r="O76" s="12">
        <v>0</v>
      </c>
      <c r="P76" s="12">
        <v>13759</v>
      </c>
      <c r="Q76" s="12">
        <v>13326</v>
      </c>
      <c r="R76" s="12">
        <v>9113</v>
      </c>
      <c r="S76" s="12"/>
      <c r="T76" s="12">
        <v>79942</v>
      </c>
      <c r="U76" s="5">
        <f t="shared" si="2"/>
        <v>371917.59</v>
      </c>
      <c r="V76" s="5">
        <f t="shared" si="1"/>
        <v>1283473.5900000001</v>
      </c>
    </row>
    <row r="77" spans="1:22" x14ac:dyDescent="0.3">
      <c r="A77" s="9">
        <v>2010</v>
      </c>
      <c r="B77" s="10">
        <v>169012</v>
      </c>
      <c r="C77" s="10">
        <v>295796</v>
      </c>
      <c r="D77" s="5">
        <v>0</v>
      </c>
      <c r="E77" s="12"/>
      <c r="F77" s="12">
        <v>4613</v>
      </c>
      <c r="G77" s="13">
        <v>17559</v>
      </c>
      <c r="H77" s="12"/>
      <c r="I77" s="12">
        <f t="shared" si="0"/>
        <v>22172</v>
      </c>
      <c r="J77" s="12">
        <v>2240.3000000000002</v>
      </c>
      <c r="K77" s="12">
        <v>63606</v>
      </c>
      <c r="L77" s="12"/>
      <c r="M77" s="12">
        <v>67496.740000000005</v>
      </c>
      <c r="N77" s="12">
        <v>11643</v>
      </c>
      <c r="O77" s="12">
        <v>0</v>
      </c>
      <c r="P77" s="12">
        <v>8183</v>
      </c>
      <c r="Q77" s="12">
        <v>40516</v>
      </c>
      <c r="R77" s="16"/>
      <c r="S77" s="12"/>
      <c r="T77" s="12">
        <v>45908</v>
      </c>
      <c r="U77" s="5">
        <f t="shared" si="2"/>
        <v>239593.04</v>
      </c>
      <c r="V77" s="5">
        <f t="shared" si="1"/>
        <v>726573.04</v>
      </c>
    </row>
    <row r="78" spans="1:22" x14ac:dyDescent="0.3">
      <c r="A78" s="9">
        <v>2011</v>
      </c>
      <c r="B78" s="10">
        <v>30825</v>
      </c>
      <c r="C78" s="10">
        <v>216470</v>
      </c>
      <c r="D78" s="5">
        <v>0</v>
      </c>
      <c r="E78" s="12"/>
      <c r="F78" s="12">
        <v>69153</v>
      </c>
      <c r="G78" s="12">
        <v>257241</v>
      </c>
      <c r="H78" s="12"/>
      <c r="I78" s="12">
        <f t="shared" si="0"/>
        <v>326394</v>
      </c>
      <c r="J78" s="12">
        <v>0</v>
      </c>
      <c r="K78" s="12">
        <v>32862</v>
      </c>
      <c r="L78" s="12">
        <v>8.43</v>
      </c>
      <c r="M78" s="12">
        <v>2247.884</v>
      </c>
      <c r="N78" s="12">
        <v>0</v>
      </c>
      <c r="O78" s="12">
        <v>0</v>
      </c>
      <c r="P78" s="12">
        <v>9253</v>
      </c>
      <c r="Q78" s="12">
        <v>674</v>
      </c>
      <c r="R78" s="12">
        <v>8229</v>
      </c>
      <c r="S78" s="12"/>
      <c r="T78" s="12">
        <v>7617</v>
      </c>
      <c r="U78" s="5">
        <f t="shared" si="2"/>
        <v>60891.313999999998</v>
      </c>
      <c r="V78" s="5">
        <f t="shared" si="1"/>
        <v>634580.31400000001</v>
      </c>
    </row>
    <row r="79" spans="1:22" x14ac:dyDescent="0.3">
      <c r="A79" s="9">
        <v>2012</v>
      </c>
      <c r="B79" s="10">
        <v>13256</v>
      </c>
      <c r="C79" s="10">
        <v>214204</v>
      </c>
      <c r="D79" s="5">
        <v>0</v>
      </c>
      <c r="E79" s="12"/>
      <c r="F79" s="12">
        <v>104</v>
      </c>
      <c r="G79" s="13">
        <v>187292</v>
      </c>
      <c r="H79" s="12"/>
      <c r="I79" s="12">
        <f t="shared" si="0"/>
        <v>187396</v>
      </c>
      <c r="J79" s="12"/>
      <c r="K79" s="12">
        <v>13011.86</v>
      </c>
      <c r="L79" s="12">
        <v>0</v>
      </c>
      <c r="M79" s="12">
        <v>0</v>
      </c>
      <c r="N79" s="12">
        <v>0</v>
      </c>
      <c r="O79" s="12">
        <v>0</v>
      </c>
      <c r="P79" s="12">
        <v>5492</v>
      </c>
      <c r="Q79" s="12">
        <v>5346</v>
      </c>
      <c r="R79" s="12">
        <v>0</v>
      </c>
      <c r="S79" s="12"/>
      <c r="T79" s="5">
        <v>16068</v>
      </c>
      <c r="U79" s="5">
        <f t="shared" si="2"/>
        <v>39917.86</v>
      </c>
      <c r="V79" s="5">
        <f t="shared" si="1"/>
        <v>454773.86</v>
      </c>
    </row>
    <row r="80" spans="1:22" x14ac:dyDescent="0.3">
      <c r="A80" s="9">
        <v>2013</v>
      </c>
      <c r="B80" s="10">
        <v>16361</v>
      </c>
      <c r="C80" s="10">
        <v>214999</v>
      </c>
      <c r="D80" s="5">
        <v>0</v>
      </c>
      <c r="E80" s="17"/>
      <c r="F80" s="12">
        <v>3564</v>
      </c>
      <c r="G80" s="12">
        <v>77022</v>
      </c>
      <c r="H80" s="12"/>
      <c r="I80" s="12">
        <f t="shared" si="0"/>
        <v>80586</v>
      </c>
      <c r="J80" s="12"/>
      <c r="K80" s="12">
        <v>8328.8799999999992</v>
      </c>
      <c r="L80" s="12"/>
      <c r="M80" s="12">
        <v>10102</v>
      </c>
      <c r="N80" s="12">
        <v>0</v>
      </c>
      <c r="O80" s="12"/>
      <c r="P80" s="12">
        <v>5267</v>
      </c>
      <c r="Q80" s="12">
        <v>2669.6210000000001</v>
      </c>
      <c r="R80" s="12"/>
      <c r="S80" s="12"/>
      <c r="T80" s="18">
        <v>14809</v>
      </c>
      <c r="U80" s="5">
        <f t="shared" si="2"/>
        <v>41176.500999999997</v>
      </c>
      <c r="V80" s="5">
        <f t="shared" si="1"/>
        <v>353122.50099999999</v>
      </c>
    </row>
    <row r="81" spans="1:22" x14ac:dyDescent="0.3">
      <c r="A81" s="9">
        <v>2014</v>
      </c>
      <c r="B81" s="19">
        <v>18219</v>
      </c>
      <c r="C81" s="19">
        <v>254295</v>
      </c>
      <c r="D81" s="5">
        <v>0</v>
      </c>
      <c r="E81" s="17"/>
      <c r="F81" s="20">
        <v>3.5</v>
      </c>
      <c r="G81" s="12">
        <v>74528</v>
      </c>
      <c r="H81" s="12"/>
      <c r="I81" s="12">
        <f t="shared" si="0"/>
        <v>74531.5</v>
      </c>
      <c r="J81" s="12"/>
      <c r="K81" s="12">
        <v>21154.78</v>
      </c>
      <c r="L81" s="12"/>
      <c r="M81" s="21">
        <v>20538.73</v>
      </c>
      <c r="N81" s="12">
        <v>0</v>
      </c>
      <c r="O81" s="12"/>
      <c r="P81" s="12">
        <v>4078</v>
      </c>
      <c r="Q81" s="21">
        <v>2556.9029999999998</v>
      </c>
      <c r="R81" s="12"/>
      <c r="S81" s="12"/>
      <c r="T81" s="18">
        <v>15324</v>
      </c>
      <c r="U81" s="22">
        <f t="shared" si="2"/>
        <v>63652.412999999993</v>
      </c>
      <c r="V81" s="22">
        <f>SUM(U81, I81, C81, B81)</f>
        <v>410697.913</v>
      </c>
    </row>
    <row r="82" spans="1:22" x14ac:dyDescent="0.3">
      <c r="A82" s="9">
        <v>2015</v>
      </c>
      <c r="B82" s="23">
        <v>34886</v>
      </c>
      <c r="C82" s="23">
        <v>250327</v>
      </c>
      <c r="D82" s="17"/>
      <c r="E82" s="17"/>
      <c r="F82" s="21">
        <v>289</v>
      </c>
      <c r="G82" s="21">
        <v>22158</v>
      </c>
      <c r="H82" s="12"/>
      <c r="I82" s="21">
        <f t="shared" si="0"/>
        <v>22447</v>
      </c>
      <c r="J82" s="12"/>
      <c r="K82" s="21">
        <v>29180</v>
      </c>
      <c r="L82" s="12"/>
      <c r="M82" s="21">
        <v>27955.106</v>
      </c>
      <c r="N82" s="12">
        <v>0</v>
      </c>
      <c r="O82" s="12"/>
      <c r="P82" s="23">
        <v>5749</v>
      </c>
      <c r="Q82" s="12">
        <v>0</v>
      </c>
      <c r="R82" s="23">
        <v>2606</v>
      </c>
      <c r="S82" s="12"/>
      <c r="T82" s="22">
        <v>21227</v>
      </c>
      <c r="U82" s="22">
        <f t="shared" ref="U82:U83" si="3">SUM(J82:T82)</f>
        <v>86717.106</v>
      </c>
      <c r="V82" s="22">
        <f>SUM(U82, I82, C82, B82)</f>
        <v>394377.10600000003</v>
      </c>
    </row>
    <row r="83" spans="1:22" x14ac:dyDescent="0.3">
      <c r="A83" s="24" t="s">
        <v>122</v>
      </c>
      <c r="B83" s="25"/>
      <c r="C83" s="25">
        <v>275903</v>
      </c>
      <c r="D83" s="25"/>
      <c r="E83" s="25"/>
      <c r="F83" s="25">
        <v>0</v>
      </c>
      <c r="G83" s="25">
        <v>11811</v>
      </c>
      <c r="H83" s="25"/>
      <c r="I83" s="25">
        <f t="shared" si="0"/>
        <v>11811</v>
      </c>
      <c r="J83" s="25"/>
      <c r="K83" s="25">
        <v>17884</v>
      </c>
      <c r="L83" s="25"/>
      <c r="M83" s="25">
        <v>11146</v>
      </c>
      <c r="N83" s="25">
        <v>0</v>
      </c>
      <c r="O83" s="25"/>
      <c r="P83" s="25">
        <v>2649</v>
      </c>
      <c r="Q83" s="25">
        <v>0</v>
      </c>
      <c r="R83" s="25"/>
      <c r="S83" s="25"/>
      <c r="T83" s="25">
        <v>15335</v>
      </c>
      <c r="U83" s="25">
        <f t="shared" si="3"/>
        <v>47014</v>
      </c>
      <c r="V83" s="25">
        <f>SUM(U83, I83, C83, B83)</f>
        <v>334728</v>
      </c>
    </row>
    <row r="84" spans="1:22" x14ac:dyDescent="0.3">
      <c r="A84" s="17"/>
      <c r="B84" s="17"/>
      <c r="C84" s="17"/>
      <c r="D84" s="12"/>
      <c r="E84" s="12"/>
      <c r="F84" s="12"/>
      <c r="G84" s="12"/>
      <c r="H84" s="12"/>
      <c r="I84" s="17"/>
      <c r="J84" s="17"/>
      <c r="K84" s="17"/>
      <c r="L84" s="17"/>
      <c r="M84" s="17"/>
      <c r="N84" s="17"/>
      <c r="O84" s="17"/>
      <c r="P84" s="12"/>
      <c r="Q84" s="17"/>
      <c r="R84" s="12"/>
      <c r="S84" s="17"/>
      <c r="T84" s="5"/>
      <c r="U84" s="5"/>
    </row>
    <row r="85" spans="1:22" x14ac:dyDescent="0.3">
      <c r="A85" s="26" t="s">
        <v>123</v>
      </c>
      <c r="B85" s="17"/>
      <c r="C85" s="17"/>
      <c r="D85" s="12"/>
      <c r="E85" s="12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2"/>
      <c r="Q85" s="17"/>
      <c r="R85" s="12"/>
      <c r="S85" s="17"/>
      <c r="T85" s="5"/>
      <c r="U85" s="5"/>
    </row>
    <row r="86" spans="1:22" x14ac:dyDescent="0.3">
      <c r="A86" s="17" t="s">
        <v>48</v>
      </c>
      <c r="B86" s="17"/>
      <c r="C86" s="17"/>
      <c r="D86" s="12"/>
      <c r="E86" s="17"/>
      <c r="F86" s="13"/>
      <c r="G86" s="17"/>
      <c r="H86" s="17"/>
      <c r="I86" s="17"/>
      <c r="J86" s="17"/>
      <c r="K86" s="17"/>
      <c r="L86" s="13"/>
      <c r="M86" s="17"/>
      <c r="N86" s="17"/>
      <c r="O86" s="17"/>
      <c r="P86" s="17"/>
      <c r="Q86" s="17"/>
      <c r="R86" s="17"/>
      <c r="S86" s="17"/>
      <c r="T86" s="5"/>
      <c r="U86" s="5"/>
      <c r="V86" t="s">
        <v>49</v>
      </c>
    </row>
    <row r="87" spans="1:22" x14ac:dyDescent="0.3">
      <c r="A87" s="17" t="s">
        <v>50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3"/>
      <c r="M87" s="17"/>
      <c r="N87" s="17"/>
      <c r="O87" s="17"/>
      <c r="P87" s="17"/>
      <c r="Q87" s="17"/>
      <c r="R87" s="12"/>
      <c r="S87" s="17"/>
      <c r="T87" s="5"/>
      <c r="U87" s="5"/>
    </row>
    <row r="88" spans="1:22" x14ac:dyDescent="0.3">
      <c r="A88" s="17" t="s">
        <v>51</v>
      </c>
      <c r="B88" s="17"/>
      <c r="C88" s="17"/>
      <c r="D88" s="17"/>
      <c r="E88" s="17"/>
      <c r="F88" s="17"/>
      <c r="G88" s="17"/>
      <c r="H88" s="17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7"/>
      <c r="T88" s="5"/>
      <c r="U88" s="5"/>
    </row>
    <row r="89" spans="1:22" x14ac:dyDescent="0.3">
      <c r="A89" s="27" t="s">
        <v>52</v>
      </c>
      <c r="B89" s="17"/>
      <c r="C89" s="17"/>
      <c r="D89" s="17"/>
      <c r="E89" s="17"/>
      <c r="F89" s="17"/>
      <c r="G89" s="17"/>
      <c r="H89" s="17"/>
      <c r="I89" s="12"/>
      <c r="J89" s="12"/>
      <c r="K89" s="12"/>
      <c r="L89" s="12"/>
      <c r="M89" s="12"/>
      <c r="N89" s="12"/>
      <c r="O89" s="12"/>
      <c r="P89" s="12"/>
      <c r="Q89" s="12" t="s">
        <v>49</v>
      </c>
      <c r="R89" s="12"/>
      <c r="S89" s="17"/>
      <c r="T89" s="5"/>
      <c r="U89" s="5"/>
    </row>
    <row r="90" spans="1:22" x14ac:dyDescent="0.3">
      <c r="A90" s="6" t="s">
        <v>53</v>
      </c>
      <c r="B90" s="6"/>
      <c r="C90" s="6"/>
      <c r="D90" s="6"/>
      <c r="E90" s="6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7"/>
      <c r="T90" s="5"/>
      <c r="U90" s="5"/>
    </row>
    <row r="91" spans="1:22" x14ac:dyDescent="0.3">
      <c r="A91" s="28" t="s">
        <v>54</v>
      </c>
      <c r="B91" s="28"/>
      <c r="C91" s="28"/>
      <c r="D91" s="28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7"/>
      <c r="T91" s="17"/>
      <c r="U91" s="17"/>
    </row>
    <row r="92" spans="1:22" x14ac:dyDescent="0.3">
      <c r="A92" s="29" t="s">
        <v>55</v>
      </c>
      <c r="B92" s="29"/>
      <c r="C92" s="29"/>
      <c r="D92" s="29"/>
      <c r="E92" s="29"/>
      <c r="F92" s="29"/>
      <c r="G92" s="29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7"/>
      <c r="T92" s="17"/>
      <c r="U92" s="17"/>
    </row>
    <row r="93" spans="1:22" x14ac:dyDescent="0.3">
      <c r="A93" s="30" t="s">
        <v>56</v>
      </c>
      <c r="B93" s="30"/>
      <c r="C93" s="30"/>
      <c r="D93" s="30"/>
      <c r="E93" s="30"/>
      <c r="F93" s="30"/>
      <c r="G93" s="30"/>
      <c r="H93" s="30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7"/>
      <c r="T93" s="5"/>
      <c r="U93" s="5"/>
    </row>
    <row r="94" spans="1:22" x14ac:dyDescent="0.3">
      <c r="A94" s="31" t="s">
        <v>57</v>
      </c>
      <c r="B94" s="31"/>
      <c r="C94" s="31"/>
      <c r="D94" s="17"/>
      <c r="E94" s="17"/>
      <c r="F94" s="17"/>
      <c r="G94" s="17"/>
      <c r="H94" s="17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7"/>
      <c r="T94" s="5"/>
      <c r="U94" s="5"/>
    </row>
    <row r="95" spans="1:22" x14ac:dyDescent="0.3">
      <c r="A95" s="32" t="s">
        <v>58</v>
      </c>
      <c r="B95" s="32"/>
      <c r="C95" s="32"/>
      <c r="D95" s="32"/>
      <c r="E95" s="32"/>
      <c r="F95" s="17"/>
      <c r="G95" s="17"/>
      <c r="H95" s="17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7"/>
      <c r="T95" s="5"/>
      <c r="U95" s="5"/>
    </row>
    <row r="96" spans="1:22" x14ac:dyDescent="0.3">
      <c r="A96" s="17" t="s">
        <v>59</v>
      </c>
      <c r="B96" s="17"/>
      <c r="C96" s="17"/>
      <c r="D96" s="17"/>
      <c r="E96" s="17"/>
      <c r="F96" s="17"/>
      <c r="G96" s="17"/>
      <c r="H96" s="17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7"/>
      <c r="T96" s="5"/>
      <c r="U96" s="5"/>
    </row>
    <row r="97" spans="1:21" x14ac:dyDescent="0.3">
      <c r="A97" s="17" t="s">
        <v>60</v>
      </c>
      <c r="B97" s="17"/>
      <c r="C97" s="17"/>
      <c r="D97" s="17"/>
      <c r="E97" s="17"/>
      <c r="F97" s="17"/>
      <c r="G97" s="17"/>
      <c r="H97" s="17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7"/>
      <c r="T97" s="5"/>
      <c r="U97" s="5"/>
    </row>
    <row r="100" spans="1:21" x14ac:dyDescent="0.3">
      <c r="A100" s="17"/>
      <c r="B100" s="17"/>
      <c r="C100" s="17"/>
      <c r="D100" s="17"/>
      <c r="E100" s="17"/>
      <c r="F100" s="17"/>
      <c r="G100" s="17"/>
      <c r="H100" s="17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7"/>
      <c r="T100" s="17"/>
      <c r="U100" s="1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workbookViewId="0">
      <pane xSplit="2" topLeftCell="C1" activePane="topRight" state="frozen"/>
      <selection pane="topRight" activeCell="G21" sqref="G21"/>
    </sheetView>
  </sheetViews>
  <sheetFormatPr defaultColWidth="9.109375" defaultRowHeight="14.4" x14ac:dyDescent="0.3"/>
  <cols>
    <col min="1" max="1" width="7.109375" style="35" customWidth="1"/>
    <col min="2" max="2" width="16.44140625" style="35" bestFit="1" customWidth="1"/>
    <col min="3" max="3" width="18.88671875" style="35" bestFit="1" customWidth="1"/>
    <col min="4" max="4" width="10.21875" style="36" bestFit="1" customWidth="1"/>
    <col min="5" max="5" width="18.88671875" style="38" bestFit="1" customWidth="1"/>
    <col min="6" max="6" width="16.109375" style="35" bestFit="1" customWidth="1"/>
    <col min="7" max="7" width="9.33203125" style="35" bestFit="1" customWidth="1"/>
    <col min="8" max="8" width="14.77734375" style="40" customWidth="1"/>
    <col min="9" max="9" width="14.44140625" style="40" bestFit="1" customWidth="1"/>
    <col min="10" max="10" width="10.109375" style="40" bestFit="1" customWidth="1"/>
    <col min="11" max="11" width="14.77734375" style="42" bestFit="1" customWidth="1"/>
    <col min="12" max="12" width="9.33203125" style="40" bestFit="1" customWidth="1"/>
    <col min="13" max="13" width="10.109375" style="42" bestFit="1" customWidth="1"/>
    <col min="14" max="14" width="14.77734375" style="40" bestFit="1" customWidth="1"/>
    <col min="15" max="15" width="9.77734375" style="40" bestFit="1" customWidth="1"/>
    <col min="16" max="16" width="10.109375" style="40" bestFit="1" customWidth="1"/>
    <col min="17" max="17" width="14.88671875" style="40" bestFit="1" customWidth="1"/>
    <col min="18" max="18" width="9.77734375" style="40" bestFit="1" customWidth="1"/>
    <col min="19" max="19" width="10.109375" style="40" bestFit="1" customWidth="1"/>
    <col min="20" max="20" width="15.77734375" style="40" bestFit="1" customWidth="1"/>
    <col min="21" max="21" width="9.77734375" style="40" bestFit="1" customWidth="1"/>
    <col min="22" max="22" width="10.109375" style="40" bestFit="1" customWidth="1"/>
    <col min="23" max="23" width="14.77734375" style="40" bestFit="1" customWidth="1"/>
    <col min="24" max="24" width="9.77734375" style="40" bestFit="1" customWidth="1"/>
    <col min="25" max="25" width="10.109375" style="40" bestFit="1" customWidth="1"/>
    <col min="26" max="26" width="14.77734375" style="35" bestFit="1" customWidth="1"/>
    <col min="27" max="27" width="9.33203125" style="35" bestFit="1" customWidth="1"/>
    <col min="28" max="28" width="9.88671875" style="35" bestFit="1" customWidth="1"/>
    <col min="29" max="258" width="9.109375" style="35"/>
    <col min="259" max="259" width="12.44140625" style="35" bestFit="1" customWidth="1"/>
    <col min="260" max="260" width="15.44140625" style="35" bestFit="1" customWidth="1"/>
    <col min="261" max="261" width="13.33203125" style="35" customWidth="1"/>
    <col min="262" max="262" width="11.33203125" style="35" bestFit="1" customWidth="1"/>
    <col min="263" max="263" width="2.6640625" style="35" customWidth="1"/>
    <col min="264" max="264" width="17" style="35" bestFit="1" customWidth="1"/>
    <col min="265" max="265" width="10.109375" style="35" customWidth="1"/>
    <col min="266" max="266" width="11.33203125" style="35" bestFit="1" customWidth="1"/>
    <col min="267" max="267" width="2.6640625" style="35" customWidth="1"/>
    <col min="268" max="268" width="15.33203125" style="35" bestFit="1" customWidth="1"/>
    <col min="269" max="269" width="10.109375" style="35" bestFit="1" customWidth="1"/>
    <col min="270" max="270" width="11.33203125" style="35" bestFit="1" customWidth="1"/>
    <col min="271" max="271" width="2.6640625" style="35" customWidth="1"/>
    <col min="272" max="272" width="14.88671875" style="35" bestFit="1" customWidth="1"/>
    <col min="273" max="273" width="10.109375" style="35" bestFit="1" customWidth="1"/>
    <col min="274" max="274" width="11.33203125" style="35" bestFit="1" customWidth="1"/>
    <col min="275" max="275" width="2.6640625" style="35" customWidth="1"/>
    <col min="276" max="276" width="15.44140625" style="35" bestFit="1" customWidth="1"/>
    <col min="277" max="277" width="9.6640625" style="35" bestFit="1" customWidth="1"/>
    <col min="278" max="278" width="11.5546875" style="35" bestFit="1" customWidth="1"/>
    <col min="279" max="514" width="9.109375" style="35"/>
    <col min="515" max="515" width="12.44140625" style="35" bestFit="1" customWidth="1"/>
    <col min="516" max="516" width="15.44140625" style="35" bestFit="1" customWidth="1"/>
    <col min="517" max="517" width="13.33203125" style="35" customWidth="1"/>
    <col min="518" max="518" width="11.33203125" style="35" bestFit="1" customWidth="1"/>
    <col min="519" max="519" width="2.6640625" style="35" customWidth="1"/>
    <col min="520" max="520" width="17" style="35" bestFit="1" customWidth="1"/>
    <col min="521" max="521" width="10.109375" style="35" customWidth="1"/>
    <col min="522" max="522" width="11.33203125" style="35" bestFit="1" customWidth="1"/>
    <col min="523" max="523" width="2.6640625" style="35" customWidth="1"/>
    <col min="524" max="524" width="15.33203125" style="35" bestFit="1" customWidth="1"/>
    <col min="525" max="525" width="10.109375" style="35" bestFit="1" customWidth="1"/>
    <col min="526" max="526" width="11.33203125" style="35" bestFit="1" customWidth="1"/>
    <col min="527" max="527" width="2.6640625" style="35" customWidth="1"/>
    <col min="528" max="528" width="14.88671875" style="35" bestFit="1" customWidth="1"/>
    <col min="529" max="529" width="10.109375" style="35" bestFit="1" customWidth="1"/>
    <col min="530" max="530" width="11.33203125" style="35" bestFit="1" customWidth="1"/>
    <col min="531" max="531" width="2.6640625" style="35" customWidth="1"/>
    <col min="532" max="532" width="15.44140625" style="35" bestFit="1" customWidth="1"/>
    <col min="533" max="533" width="9.6640625" style="35" bestFit="1" customWidth="1"/>
    <col min="534" max="534" width="11.5546875" style="35" bestFit="1" customWidth="1"/>
    <col min="535" max="770" width="9.109375" style="35"/>
    <col min="771" max="771" width="12.44140625" style="35" bestFit="1" customWidth="1"/>
    <col min="772" max="772" width="15.44140625" style="35" bestFit="1" customWidth="1"/>
    <col min="773" max="773" width="13.33203125" style="35" customWidth="1"/>
    <col min="774" max="774" width="11.33203125" style="35" bestFit="1" customWidth="1"/>
    <col min="775" max="775" width="2.6640625" style="35" customWidth="1"/>
    <col min="776" max="776" width="17" style="35" bestFit="1" customWidth="1"/>
    <col min="777" max="777" width="10.109375" style="35" customWidth="1"/>
    <col min="778" max="778" width="11.33203125" style="35" bestFit="1" customWidth="1"/>
    <col min="779" max="779" width="2.6640625" style="35" customWidth="1"/>
    <col min="780" max="780" width="15.33203125" style="35" bestFit="1" customWidth="1"/>
    <col min="781" max="781" width="10.109375" style="35" bestFit="1" customWidth="1"/>
    <col min="782" max="782" width="11.33203125" style="35" bestFit="1" customWidth="1"/>
    <col min="783" max="783" width="2.6640625" style="35" customWidth="1"/>
    <col min="784" max="784" width="14.88671875" style="35" bestFit="1" customWidth="1"/>
    <col min="785" max="785" width="10.109375" style="35" bestFit="1" customWidth="1"/>
    <col min="786" max="786" width="11.33203125" style="35" bestFit="1" customWidth="1"/>
    <col min="787" max="787" width="2.6640625" style="35" customWidth="1"/>
    <col min="788" max="788" width="15.44140625" style="35" bestFit="1" customWidth="1"/>
    <col min="789" max="789" width="9.6640625" style="35" bestFit="1" customWidth="1"/>
    <col min="790" max="790" width="11.5546875" style="35" bestFit="1" customWidth="1"/>
    <col min="791" max="1026" width="9.109375" style="35"/>
    <col min="1027" max="1027" width="12.44140625" style="35" bestFit="1" customWidth="1"/>
    <col min="1028" max="1028" width="15.44140625" style="35" bestFit="1" customWidth="1"/>
    <col min="1029" max="1029" width="13.33203125" style="35" customWidth="1"/>
    <col min="1030" max="1030" width="11.33203125" style="35" bestFit="1" customWidth="1"/>
    <col min="1031" max="1031" width="2.6640625" style="35" customWidth="1"/>
    <col min="1032" max="1032" width="17" style="35" bestFit="1" customWidth="1"/>
    <col min="1033" max="1033" width="10.109375" style="35" customWidth="1"/>
    <col min="1034" max="1034" width="11.33203125" style="35" bestFit="1" customWidth="1"/>
    <col min="1035" max="1035" width="2.6640625" style="35" customWidth="1"/>
    <col min="1036" max="1036" width="15.33203125" style="35" bestFit="1" customWidth="1"/>
    <col min="1037" max="1037" width="10.109375" style="35" bestFit="1" customWidth="1"/>
    <col min="1038" max="1038" width="11.33203125" style="35" bestFit="1" customWidth="1"/>
    <col min="1039" max="1039" width="2.6640625" style="35" customWidth="1"/>
    <col min="1040" max="1040" width="14.88671875" style="35" bestFit="1" customWidth="1"/>
    <col min="1041" max="1041" width="10.109375" style="35" bestFit="1" customWidth="1"/>
    <col min="1042" max="1042" width="11.33203125" style="35" bestFit="1" customWidth="1"/>
    <col min="1043" max="1043" width="2.6640625" style="35" customWidth="1"/>
    <col min="1044" max="1044" width="15.44140625" style="35" bestFit="1" customWidth="1"/>
    <col min="1045" max="1045" width="9.6640625" style="35" bestFit="1" customWidth="1"/>
    <col min="1046" max="1046" width="11.5546875" style="35" bestFit="1" customWidth="1"/>
    <col min="1047" max="1282" width="9.109375" style="35"/>
    <col min="1283" max="1283" width="12.44140625" style="35" bestFit="1" customWidth="1"/>
    <col min="1284" max="1284" width="15.44140625" style="35" bestFit="1" customWidth="1"/>
    <col min="1285" max="1285" width="13.33203125" style="35" customWidth="1"/>
    <col min="1286" max="1286" width="11.33203125" style="35" bestFit="1" customWidth="1"/>
    <col min="1287" max="1287" width="2.6640625" style="35" customWidth="1"/>
    <col min="1288" max="1288" width="17" style="35" bestFit="1" customWidth="1"/>
    <col min="1289" max="1289" width="10.109375" style="35" customWidth="1"/>
    <col min="1290" max="1290" width="11.33203125" style="35" bestFit="1" customWidth="1"/>
    <col min="1291" max="1291" width="2.6640625" style="35" customWidth="1"/>
    <col min="1292" max="1292" width="15.33203125" style="35" bestFit="1" customWidth="1"/>
    <col min="1293" max="1293" width="10.109375" style="35" bestFit="1" customWidth="1"/>
    <col min="1294" max="1294" width="11.33203125" style="35" bestFit="1" customWidth="1"/>
    <col min="1295" max="1295" width="2.6640625" style="35" customWidth="1"/>
    <col min="1296" max="1296" width="14.88671875" style="35" bestFit="1" customWidth="1"/>
    <col min="1297" max="1297" width="10.109375" style="35" bestFit="1" customWidth="1"/>
    <col min="1298" max="1298" width="11.33203125" style="35" bestFit="1" customWidth="1"/>
    <col min="1299" max="1299" width="2.6640625" style="35" customWidth="1"/>
    <col min="1300" max="1300" width="15.44140625" style="35" bestFit="1" customWidth="1"/>
    <col min="1301" max="1301" width="9.6640625" style="35" bestFit="1" customWidth="1"/>
    <col min="1302" max="1302" width="11.5546875" style="35" bestFit="1" customWidth="1"/>
    <col min="1303" max="1538" width="9.109375" style="35"/>
    <col min="1539" max="1539" width="12.44140625" style="35" bestFit="1" customWidth="1"/>
    <col min="1540" max="1540" width="15.44140625" style="35" bestFit="1" customWidth="1"/>
    <col min="1541" max="1541" width="13.33203125" style="35" customWidth="1"/>
    <col min="1542" max="1542" width="11.33203125" style="35" bestFit="1" customWidth="1"/>
    <col min="1543" max="1543" width="2.6640625" style="35" customWidth="1"/>
    <col min="1544" max="1544" width="17" style="35" bestFit="1" customWidth="1"/>
    <col min="1545" max="1545" width="10.109375" style="35" customWidth="1"/>
    <col min="1546" max="1546" width="11.33203125" style="35" bestFit="1" customWidth="1"/>
    <col min="1547" max="1547" width="2.6640625" style="35" customWidth="1"/>
    <col min="1548" max="1548" width="15.33203125" style="35" bestFit="1" customWidth="1"/>
    <col min="1549" max="1549" width="10.109375" style="35" bestFit="1" customWidth="1"/>
    <col min="1550" max="1550" width="11.33203125" style="35" bestFit="1" customWidth="1"/>
    <col min="1551" max="1551" width="2.6640625" style="35" customWidth="1"/>
    <col min="1552" max="1552" width="14.88671875" style="35" bestFit="1" customWidth="1"/>
    <col min="1553" max="1553" width="10.109375" style="35" bestFit="1" customWidth="1"/>
    <col min="1554" max="1554" width="11.33203125" style="35" bestFit="1" customWidth="1"/>
    <col min="1555" max="1555" width="2.6640625" style="35" customWidth="1"/>
    <col min="1556" max="1556" width="15.44140625" style="35" bestFit="1" customWidth="1"/>
    <col min="1557" max="1557" width="9.6640625" style="35" bestFit="1" customWidth="1"/>
    <col min="1558" max="1558" width="11.5546875" style="35" bestFit="1" customWidth="1"/>
    <col min="1559" max="1794" width="9.109375" style="35"/>
    <col min="1795" max="1795" width="12.44140625" style="35" bestFit="1" customWidth="1"/>
    <col min="1796" max="1796" width="15.44140625" style="35" bestFit="1" customWidth="1"/>
    <col min="1797" max="1797" width="13.33203125" style="35" customWidth="1"/>
    <col min="1798" max="1798" width="11.33203125" style="35" bestFit="1" customWidth="1"/>
    <col min="1799" max="1799" width="2.6640625" style="35" customWidth="1"/>
    <col min="1800" max="1800" width="17" style="35" bestFit="1" customWidth="1"/>
    <col min="1801" max="1801" width="10.109375" style="35" customWidth="1"/>
    <col min="1802" max="1802" width="11.33203125" style="35" bestFit="1" customWidth="1"/>
    <col min="1803" max="1803" width="2.6640625" style="35" customWidth="1"/>
    <col min="1804" max="1804" width="15.33203125" style="35" bestFit="1" customWidth="1"/>
    <col min="1805" max="1805" width="10.109375" style="35" bestFit="1" customWidth="1"/>
    <col min="1806" max="1806" width="11.33203125" style="35" bestFit="1" customWidth="1"/>
    <col min="1807" max="1807" width="2.6640625" style="35" customWidth="1"/>
    <col min="1808" max="1808" width="14.88671875" style="35" bestFit="1" customWidth="1"/>
    <col min="1809" max="1809" width="10.109375" style="35" bestFit="1" customWidth="1"/>
    <col min="1810" max="1810" width="11.33203125" style="35" bestFit="1" customWidth="1"/>
    <col min="1811" max="1811" width="2.6640625" style="35" customWidth="1"/>
    <col min="1812" max="1812" width="15.44140625" style="35" bestFit="1" customWidth="1"/>
    <col min="1813" max="1813" width="9.6640625" style="35" bestFit="1" customWidth="1"/>
    <col min="1814" max="1814" width="11.5546875" style="35" bestFit="1" customWidth="1"/>
    <col min="1815" max="2050" width="9.109375" style="35"/>
    <col min="2051" max="2051" width="12.44140625" style="35" bestFit="1" customWidth="1"/>
    <col min="2052" max="2052" width="15.44140625" style="35" bestFit="1" customWidth="1"/>
    <col min="2053" max="2053" width="13.33203125" style="35" customWidth="1"/>
    <col min="2054" max="2054" width="11.33203125" style="35" bestFit="1" customWidth="1"/>
    <col min="2055" max="2055" width="2.6640625" style="35" customWidth="1"/>
    <col min="2056" max="2056" width="17" style="35" bestFit="1" customWidth="1"/>
    <col min="2057" max="2057" width="10.109375" style="35" customWidth="1"/>
    <col min="2058" max="2058" width="11.33203125" style="35" bestFit="1" customWidth="1"/>
    <col min="2059" max="2059" width="2.6640625" style="35" customWidth="1"/>
    <col min="2060" max="2060" width="15.33203125" style="35" bestFit="1" customWidth="1"/>
    <col min="2061" max="2061" width="10.109375" style="35" bestFit="1" customWidth="1"/>
    <col min="2062" max="2062" width="11.33203125" style="35" bestFit="1" customWidth="1"/>
    <col min="2063" max="2063" width="2.6640625" style="35" customWidth="1"/>
    <col min="2064" max="2064" width="14.88671875" style="35" bestFit="1" customWidth="1"/>
    <col min="2065" max="2065" width="10.109375" style="35" bestFit="1" customWidth="1"/>
    <col min="2066" max="2066" width="11.33203125" style="35" bestFit="1" customWidth="1"/>
    <col min="2067" max="2067" width="2.6640625" style="35" customWidth="1"/>
    <col min="2068" max="2068" width="15.44140625" style="35" bestFit="1" customWidth="1"/>
    <col min="2069" max="2069" width="9.6640625" style="35" bestFit="1" customWidth="1"/>
    <col min="2070" max="2070" width="11.5546875" style="35" bestFit="1" customWidth="1"/>
    <col min="2071" max="2306" width="9.109375" style="35"/>
    <col min="2307" max="2307" width="12.44140625" style="35" bestFit="1" customWidth="1"/>
    <col min="2308" max="2308" width="15.44140625" style="35" bestFit="1" customWidth="1"/>
    <col min="2309" max="2309" width="13.33203125" style="35" customWidth="1"/>
    <col min="2310" max="2310" width="11.33203125" style="35" bestFit="1" customWidth="1"/>
    <col min="2311" max="2311" width="2.6640625" style="35" customWidth="1"/>
    <col min="2312" max="2312" width="17" style="35" bestFit="1" customWidth="1"/>
    <col min="2313" max="2313" width="10.109375" style="35" customWidth="1"/>
    <col min="2314" max="2314" width="11.33203125" style="35" bestFit="1" customWidth="1"/>
    <col min="2315" max="2315" width="2.6640625" style="35" customWidth="1"/>
    <col min="2316" max="2316" width="15.33203125" style="35" bestFit="1" customWidth="1"/>
    <col min="2317" max="2317" width="10.109375" style="35" bestFit="1" customWidth="1"/>
    <col min="2318" max="2318" width="11.33203125" style="35" bestFit="1" customWidth="1"/>
    <col min="2319" max="2319" width="2.6640625" style="35" customWidth="1"/>
    <col min="2320" max="2320" width="14.88671875" style="35" bestFit="1" customWidth="1"/>
    <col min="2321" max="2321" width="10.109375" style="35" bestFit="1" customWidth="1"/>
    <col min="2322" max="2322" width="11.33203125" style="35" bestFit="1" customWidth="1"/>
    <col min="2323" max="2323" width="2.6640625" style="35" customWidth="1"/>
    <col min="2324" max="2324" width="15.44140625" style="35" bestFit="1" customWidth="1"/>
    <col min="2325" max="2325" width="9.6640625" style="35" bestFit="1" customWidth="1"/>
    <col min="2326" max="2326" width="11.5546875" style="35" bestFit="1" customWidth="1"/>
    <col min="2327" max="2562" width="9.109375" style="35"/>
    <col min="2563" max="2563" width="12.44140625" style="35" bestFit="1" customWidth="1"/>
    <col min="2564" max="2564" width="15.44140625" style="35" bestFit="1" customWidth="1"/>
    <col min="2565" max="2565" width="13.33203125" style="35" customWidth="1"/>
    <col min="2566" max="2566" width="11.33203125" style="35" bestFit="1" customWidth="1"/>
    <col min="2567" max="2567" width="2.6640625" style="35" customWidth="1"/>
    <col min="2568" max="2568" width="17" style="35" bestFit="1" customWidth="1"/>
    <col min="2569" max="2569" width="10.109375" style="35" customWidth="1"/>
    <col min="2570" max="2570" width="11.33203125" style="35" bestFit="1" customWidth="1"/>
    <col min="2571" max="2571" width="2.6640625" style="35" customWidth="1"/>
    <col min="2572" max="2572" width="15.33203125" style="35" bestFit="1" customWidth="1"/>
    <col min="2573" max="2573" width="10.109375" style="35" bestFit="1" customWidth="1"/>
    <col min="2574" max="2574" width="11.33203125" style="35" bestFit="1" customWidth="1"/>
    <col min="2575" max="2575" width="2.6640625" style="35" customWidth="1"/>
    <col min="2576" max="2576" width="14.88671875" style="35" bestFit="1" customWidth="1"/>
    <col min="2577" max="2577" width="10.109375" style="35" bestFit="1" customWidth="1"/>
    <col min="2578" max="2578" width="11.33203125" style="35" bestFit="1" customWidth="1"/>
    <col min="2579" max="2579" width="2.6640625" style="35" customWidth="1"/>
    <col min="2580" max="2580" width="15.44140625" style="35" bestFit="1" customWidth="1"/>
    <col min="2581" max="2581" width="9.6640625" style="35" bestFit="1" customWidth="1"/>
    <col min="2582" max="2582" width="11.5546875" style="35" bestFit="1" customWidth="1"/>
    <col min="2583" max="2818" width="9.109375" style="35"/>
    <col min="2819" max="2819" width="12.44140625" style="35" bestFit="1" customWidth="1"/>
    <col min="2820" max="2820" width="15.44140625" style="35" bestFit="1" customWidth="1"/>
    <col min="2821" max="2821" width="13.33203125" style="35" customWidth="1"/>
    <col min="2822" max="2822" width="11.33203125" style="35" bestFit="1" customWidth="1"/>
    <col min="2823" max="2823" width="2.6640625" style="35" customWidth="1"/>
    <col min="2824" max="2824" width="17" style="35" bestFit="1" customWidth="1"/>
    <col min="2825" max="2825" width="10.109375" style="35" customWidth="1"/>
    <col min="2826" max="2826" width="11.33203125" style="35" bestFit="1" customWidth="1"/>
    <col min="2827" max="2827" width="2.6640625" style="35" customWidth="1"/>
    <col min="2828" max="2828" width="15.33203125" style="35" bestFit="1" customWidth="1"/>
    <col min="2829" max="2829" width="10.109375" style="35" bestFit="1" customWidth="1"/>
    <col min="2830" max="2830" width="11.33203125" style="35" bestFit="1" customWidth="1"/>
    <col min="2831" max="2831" width="2.6640625" style="35" customWidth="1"/>
    <col min="2832" max="2832" width="14.88671875" style="35" bestFit="1" customWidth="1"/>
    <col min="2833" max="2833" width="10.109375" style="35" bestFit="1" customWidth="1"/>
    <col min="2834" max="2834" width="11.33203125" style="35" bestFit="1" customWidth="1"/>
    <col min="2835" max="2835" width="2.6640625" style="35" customWidth="1"/>
    <col min="2836" max="2836" width="15.44140625" style="35" bestFit="1" customWidth="1"/>
    <col min="2837" max="2837" width="9.6640625" style="35" bestFit="1" customWidth="1"/>
    <col min="2838" max="2838" width="11.5546875" style="35" bestFit="1" customWidth="1"/>
    <col min="2839" max="3074" width="9.109375" style="35"/>
    <col min="3075" max="3075" width="12.44140625" style="35" bestFit="1" customWidth="1"/>
    <col min="3076" max="3076" width="15.44140625" style="35" bestFit="1" customWidth="1"/>
    <col min="3077" max="3077" width="13.33203125" style="35" customWidth="1"/>
    <col min="3078" max="3078" width="11.33203125" style="35" bestFit="1" customWidth="1"/>
    <col min="3079" max="3079" width="2.6640625" style="35" customWidth="1"/>
    <col min="3080" max="3080" width="17" style="35" bestFit="1" customWidth="1"/>
    <col min="3081" max="3081" width="10.109375" style="35" customWidth="1"/>
    <col min="3082" max="3082" width="11.33203125" style="35" bestFit="1" customWidth="1"/>
    <col min="3083" max="3083" width="2.6640625" style="35" customWidth="1"/>
    <col min="3084" max="3084" width="15.33203125" style="35" bestFit="1" customWidth="1"/>
    <col min="3085" max="3085" width="10.109375" style="35" bestFit="1" customWidth="1"/>
    <col min="3086" max="3086" width="11.33203125" style="35" bestFit="1" customWidth="1"/>
    <col min="3087" max="3087" width="2.6640625" style="35" customWidth="1"/>
    <col min="3088" max="3088" width="14.88671875" style="35" bestFit="1" customWidth="1"/>
    <col min="3089" max="3089" width="10.109375" style="35" bestFit="1" customWidth="1"/>
    <col min="3090" max="3090" width="11.33203125" style="35" bestFit="1" customWidth="1"/>
    <col min="3091" max="3091" width="2.6640625" style="35" customWidth="1"/>
    <col min="3092" max="3092" width="15.44140625" style="35" bestFit="1" customWidth="1"/>
    <col min="3093" max="3093" width="9.6640625" style="35" bestFit="1" customWidth="1"/>
    <col min="3094" max="3094" width="11.5546875" style="35" bestFit="1" customWidth="1"/>
    <col min="3095" max="3330" width="9.109375" style="35"/>
    <col min="3331" max="3331" width="12.44140625" style="35" bestFit="1" customWidth="1"/>
    <col min="3332" max="3332" width="15.44140625" style="35" bestFit="1" customWidth="1"/>
    <col min="3333" max="3333" width="13.33203125" style="35" customWidth="1"/>
    <col min="3334" max="3334" width="11.33203125" style="35" bestFit="1" customWidth="1"/>
    <col min="3335" max="3335" width="2.6640625" style="35" customWidth="1"/>
    <col min="3336" max="3336" width="17" style="35" bestFit="1" customWidth="1"/>
    <col min="3337" max="3337" width="10.109375" style="35" customWidth="1"/>
    <col min="3338" max="3338" width="11.33203125" style="35" bestFit="1" customWidth="1"/>
    <col min="3339" max="3339" width="2.6640625" style="35" customWidth="1"/>
    <col min="3340" max="3340" width="15.33203125" style="35" bestFit="1" customWidth="1"/>
    <col min="3341" max="3341" width="10.109375" style="35" bestFit="1" customWidth="1"/>
    <col min="3342" max="3342" width="11.33203125" style="35" bestFit="1" customWidth="1"/>
    <col min="3343" max="3343" width="2.6640625" style="35" customWidth="1"/>
    <col min="3344" max="3344" width="14.88671875" style="35" bestFit="1" customWidth="1"/>
    <col min="3345" max="3345" width="10.109375" style="35" bestFit="1" customWidth="1"/>
    <col min="3346" max="3346" width="11.33203125" style="35" bestFit="1" customWidth="1"/>
    <col min="3347" max="3347" width="2.6640625" style="35" customWidth="1"/>
    <col min="3348" max="3348" width="15.44140625" style="35" bestFit="1" customWidth="1"/>
    <col min="3349" max="3349" width="9.6640625" style="35" bestFit="1" customWidth="1"/>
    <col min="3350" max="3350" width="11.5546875" style="35" bestFit="1" customWidth="1"/>
    <col min="3351" max="3586" width="9.109375" style="35"/>
    <col min="3587" max="3587" width="12.44140625" style="35" bestFit="1" customWidth="1"/>
    <col min="3588" max="3588" width="15.44140625" style="35" bestFit="1" customWidth="1"/>
    <col min="3589" max="3589" width="13.33203125" style="35" customWidth="1"/>
    <col min="3590" max="3590" width="11.33203125" style="35" bestFit="1" customWidth="1"/>
    <col min="3591" max="3591" width="2.6640625" style="35" customWidth="1"/>
    <col min="3592" max="3592" width="17" style="35" bestFit="1" customWidth="1"/>
    <col min="3593" max="3593" width="10.109375" style="35" customWidth="1"/>
    <col min="3594" max="3594" width="11.33203125" style="35" bestFit="1" customWidth="1"/>
    <col min="3595" max="3595" width="2.6640625" style="35" customWidth="1"/>
    <col min="3596" max="3596" width="15.33203125" style="35" bestFit="1" customWidth="1"/>
    <col min="3597" max="3597" width="10.109375" style="35" bestFit="1" customWidth="1"/>
    <col min="3598" max="3598" width="11.33203125" style="35" bestFit="1" customWidth="1"/>
    <col min="3599" max="3599" width="2.6640625" style="35" customWidth="1"/>
    <col min="3600" max="3600" width="14.88671875" style="35" bestFit="1" customWidth="1"/>
    <col min="3601" max="3601" width="10.109375" style="35" bestFit="1" customWidth="1"/>
    <col min="3602" max="3602" width="11.33203125" style="35" bestFit="1" customWidth="1"/>
    <col min="3603" max="3603" width="2.6640625" style="35" customWidth="1"/>
    <col min="3604" max="3604" width="15.44140625" style="35" bestFit="1" customWidth="1"/>
    <col min="3605" max="3605" width="9.6640625" style="35" bestFit="1" customWidth="1"/>
    <col min="3606" max="3606" width="11.5546875" style="35" bestFit="1" customWidth="1"/>
    <col min="3607" max="3842" width="9.109375" style="35"/>
    <col min="3843" max="3843" width="12.44140625" style="35" bestFit="1" customWidth="1"/>
    <col min="3844" max="3844" width="15.44140625" style="35" bestFit="1" customWidth="1"/>
    <col min="3845" max="3845" width="13.33203125" style="35" customWidth="1"/>
    <col min="3846" max="3846" width="11.33203125" style="35" bestFit="1" customWidth="1"/>
    <col min="3847" max="3847" width="2.6640625" style="35" customWidth="1"/>
    <col min="3848" max="3848" width="17" style="35" bestFit="1" customWidth="1"/>
    <col min="3849" max="3849" width="10.109375" style="35" customWidth="1"/>
    <col min="3850" max="3850" width="11.33203125" style="35" bestFit="1" customWidth="1"/>
    <col min="3851" max="3851" width="2.6640625" style="35" customWidth="1"/>
    <col min="3852" max="3852" width="15.33203125" style="35" bestFit="1" customWidth="1"/>
    <col min="3853" max="3853" width="10.109375" style="35" bestFit="1" customWidth="1"/>
    <col min="3854" max="3854" width="11.33203125" style="35" bestFit="1" customWidth="1"/>
    <col min="3855" max="3855" width="2.6640625" style="35" customWidth="1"/>
    <col min="3856" max="3856" width="14.88671875" style="35" bestFit="1" customWidth="1"/>
    <col min="3857" max="3857" width="10.109375" style="35" bestFit="1" customWidth="1"/>
    <col min="3858" max="3858" width="11.33203125" style="35" bestFit="1" customWidth="1"/>
    <col min="3859" max="3859" width="2.6640625" style="35" customWidth="1"/>
    <col min="3860" max="3860" width="15.44140625" style="35" bestFit="1" customWidth="1"/>
    <col min="3861" max="3861" width="9.6640625" style="35" bestFit="1" customWidth="1"/>
    <col min="3862" max="3862" width="11.5546875" style="35" bestFit="1" customWidth="1"/>
    <col min="3863" max="4098" width="9.109375" style="35"/>
    <col min="4099" max="4099" width="12.44140625" style="35" bestFit="1" customWidth="1"/>
    <col min="4100" max="4100" width="15.44140625" style="35" bestFit="1" customWidth="1"/>
    <col min="4101" max="4101" width="13.33203125" style="35" customWidth="1"/>
    <col min="4102" max="4102" width="11.33203125" style="35" bestFit="1" customWidth="1"/>
    <col min="4103" max="4103" width="2.6640625" style="35" customWidth="1"/>
    <col min="4104" max="4104" width="17" style="35" bestFit="1" customWidth="1"/>
    <col min="4105" max="4105" width="10.109375" style="35" customWidth="1"/>
    <col min="4106" max="4106" width="11.33203125" style="35" bestFit="1" customWidth="1"/>
    <col min="4107" max="4107" width="2.6640625" style="35" customWidth="1"/>
    <col min="4108" max="4108" width="15.33203125" style="35" bestFit="1" customWidth="1"/>
    <col min="4109" max="4109" width="10.109375" style="35" bestFit="1" customWidth="1"/>
    <col min="4110" max="4110" width="11.33203125" style="35" bestFit="1" customWidth="1"/>
    <col min="4111" max="4111" width="2.6640625" style="35" customWidth="1"/>
    <col min="4112" max="4112" width="14.88671875" style="35" bestFit="1" customWidth="1"/>
    <col min="4113" max="4113" width="10.109375" style="35" bestFit="1" customWidth="1"/>
    <col min="4114" max="4114" width="11.33203125" style="35" bestFit="1" customWidth="1"/>
    <col min="4115" max="4115" width="2.6640625" style="35" customWidth="1"/>
    <col min="4116" max="4116" width="15.44140625" style="35" bestFit="1" customWidth="1"/>
    <col min="4117" max="4117" width="9.6640625" style="35" bestFit="1" customWidth="1"/>
    <col min="4118" max="4118" width="11.5546875" style="35" bestFit="1" customWidth="1"/>
    <col min="4119" max="4354" width="9.109375" style="35"/>
    <col min="4355" max="4355" width="12.44140625" style="35" bestFit="1" customWidth="1"/>
    <col min="4356" max="4356" width="15.44140625" style="35" bestFit="1" customWidth="1"/>
    <col min="4357" max="4357" width="13.33203125" style="35" customWidth="1"/>
    <col min="4358" max="4358" width="11.33203125" style="35" bestFit="1" customWidth="1"/>
    <col min="4359" max="4359" width="2.6640625" style="35" customWidth="1"/>
    <col min="4360" max="4360" width="17" style="35" bestFit="1" customWidth="1"/>
    <col min="4361" max="4361" width="10.109375" style="35" customWidth="1"/>
    <col min="4362" max="4362" width="11.33203125" style="35" bestFit="1" customWidth="1"/>
    <col min="4363" max="4363" width="2.6640625" style="35" customWidth="1"/>
    <col min="4364" max="4364" width="15.33203125" style="35" bestFit="1" customWidth="1"/>
    <col min="4365" max="4365" width="10.109375" style="35" bestFit="1" customWidth="1"/>
    <col min="4366" max="4366" width="11.33203125" style="35" bestFit="1" customWidth="1"/>
    <col min="4367" max="4367" width="2.6640625" style="35" customWidth="1"/>
    <col min="4368" max="4368" width="14.88671875" style="35" bestFit="1" customWidth="1"/>
    <col min="4369" max="4369" width="10.109375" style="35" bestFit="1" customWidth="1"/>
    <col min="4370" max="4370" width="11.33203125" style="35" bestFit="1" customWidth="1"/>
    <col min="4371" max="4371" width="2.6640625" style="35" customWidth="1"/>
    <col min="4372" max="4372" width="15.44140625" style="35" bestFit="1" customWidth="1"/>
    <col min="4373" max="4373" width="9.6640625" style="35" bestFit="1" customWidth="1"/>
    <col min="4374" max="4374" width="11.5546875" style="35" bestFit="1" customWidth="1"/>
    <col min="4375" max="4610" width="9.109375" style="35"/>
    <col min="4611" max="4611" width="12.44140625" style="35" bestFit="1" customWidth="1"/>
    <col min="4612" max="4612" width="15.44140625" style="35" bestFit="1" customWidth="1"/>
    <col min="4613" max="4613" width="13.33203125" style="35" customWidth="1"/>
    <col min="4614" max="4614" width="11.33203125" style="35" bestFit="1" customWidth="1"/>
    <col min="4615" max="4615" width="2.6640625" style="35" customWidth="1"/>
    <col min="4616" max="4616" width="17" style="35" bestFit="1" customWidth="1"/>
    <col min="4617" max="4617" width="10.109375" style="35" customWidth="1"/>
    <col min="4618" max="4618" width="11.33203125" style="35" bestFit="1" customWidth="1"/>
    <col min="4619" max="4619" width="2.6640625" style="35" customWidth="1"/>
    <col min="4620" max="4620" width="15.33203125" style="35" bestFit="1" customWidth="1"/>
    <col min="4621" max="4621" width="10.109375" style="35" bestFit="1" customWidth="1"/>
    <col min="4622" max="4622" width="11.33203125" style="35" bestFit="1" customWidth="1"/>
    <col min="4623" max="4623" width="2.6640625" style="35" customWidth="1"/>
    <col min="4624" max="4624" width="14.88671875" style="35" bestFit="1" customWidth="1"/>
    <col min="4625" max="4625" width="10.109375" style="35" bestFit="1" customWidth="1"/>
    <col min="4626" max="4626" width="11.33203125" style="35" bestFit="1" customWidth="1"/>
    <col min="4627" max="4627" width="2.6640625" style="35" customWidth="1"/>
    <col min="4628" max="4628" width="15.44140625" style="35" bestFit="1" customWidth="1"/>
    <col min="4629" max="4629" width="9.6640625" style="35" bestFit="1" customWidth="1"/>
    <col min="4630" max="4630" width="11.5546875" style="35" bestFit="1" customWidth="1"/>
    <col min="4631" max="4866" width="9.109375" style="35"/>
    <col min="4867" max="4867" width="12.44140625" style="35" bestFit="1" customWidth="1"/>
    <col min="4868" max="4868" width="15.44140625" style="35" bestFit="1" customWidth="1"/>
    <col min="4869" max="4869" width="13.33203125" style="35" customWidth="1"/>
    <col min="4870" max="4870" width="11.33203125" style="35" bestFit="1" customWidth="1"/>
    <col min="4871" max="4871" width="2.6640625" style="35" customWidth="1"/>
    <col min="4872" max="4872" width="17" style="35" bestFit="1" customWidth="1"/>
    <col min="4873" max="4873" width="10.109375" style="35" customWidth="1"/>
    <col min="4874" max="4874" width="11.33203125" style="35" bestFit="1" customWidth="1"/>
    <col min="4875" max="4875" width="2.6640625" style="35" customWidth="1"/>
    <col min="4876" max="4876" width="15.33203125" style="35" bestFit="1" customWidth="1"/>
    <col min="4877" max="4877" width="10.109375" style="35" bestFit="1" customWidth="1"/>
    <col min="4878" max="4878" width="11.33203125" style="35" bestFit="1" customWidth="1"/>
    <col min="4879" max="4879" width="2.6640625" style="35" customWidth="1"/>
    <col min="4880" max="4880" width="14.88671875" style="35" bestFit="1" customWidth="1"/>
    <col min="4881" max="4881" width="10.109375" style="35" bestFit="1" customWidth="1"/>
    <col min="4882" max="4882" width="11.33203125" style="35" bestFit="1" customWidth="1"/>
    <col min="4883" max="4883" width="2.6640625" style="35" customWidth="1"/>
    <col min="4884" max="4884" width="15.44140625" style="35" bestFit="1" customWidth="1"/>
    <col min="4885" max="4885" width="9.6640625" style="35" bestFit="1" customWidth="1"/>
    <col min="4886" max="4886" width="11.5546875" style="35" bestFit="1" customWidth="1"/>
    <col min="4887" max="5122" width="9.109375" style="35"/>
    <col min="5123" max="5123" width="12.44140625" style="35" bestFit="1" customWidth="1"/>
    <col min="5124" max="5124" width="15.44140625" style="35" bestFit="1" customWidth="1"/>
    <col min="5125" max="5125" width="13.33203125" style="35" customWidth="1"/>
    <col min="5126" max="5126" width="11.33203125" style="35" bestFit="1" customWidth="1"/>
    <col min="5127" max="5127" width="2.6640625" style="35" customWidth="1"/>
    <col min="5128" max="5128" width="17" style="35" bestFit="1" customWidth="1"/>
    <col min="5129" max="5129" width="10.109375" style="35" customWidth="1"/>
    <col min="5130" max="5130" width="11.33203125" style="35" bestFit="1" customWidth="1"/>
    <col min="5131" max="5131" width="2.6640625" style="35" customWidth="1"/>
    <col min="5132" max="5132" width="15.33203125" style="35" bestFit="1" customWidth="1"/>
    <col min="5133" max="5133" width="10.109375" style="35" bestFit="1" customWidth="1"/>
    <col min="5134" max="5134" width="11.33203125" style="35" bestFit="1" customWidth="1"/>
    <col min="5135" max="5135" width="2.6640625" style="35" customWidth="1"/>
    <col min="5136" max="5136" width="14.88671875" style="35" bestFit="1" customWidth="1"/>
    <col min="5137" max="5137" width="10.109375" style="35" bestFit="1" customWidth="1"/>
    <col min="5138" max="5138" width="11.33203125" style="35" bestFit="1" customWidth="1"/>
    <col min="5139" max="5139" width="2.6640625" style="35" customWidth="1"/>
    <col min="5140" max="5140" width="15.44140625" style="35" bestFit="1" customWidth="1"/>
    <col min="5141" max="5141" width="9.6640625" style="35" bestFit="1" customWidth="1"/>
    <col min="5142" max="5142" width="11.5546875" style="35" bestFit="1" customWidth="1"/>
    <col min="5143" max="5378" width="9.109375" style="35"/>
    <col min="5379" max="5379" width="12.44140625" style="35" bestFit="1" customWidth="1"/>
    <col min="5380" max="5380" width="15.44140625" style="35" bestFit="1" customWidth="1"/>
    <col min="5381" max="5381" width="13.33203125" style="35" customWidth="1"/>
    <col min="5382" max="5382" width="11.33203125" style="35" bestFit="1" customWidth="1"/>
    <col min="5383" max="5383" width="2.6640625" style="35" customWidth="1"/>
    <col min="5384" max="5384" width="17" style="35" bestFit="1" customWidth="1"/>
    <col min="5385" max="5385" width="10.109375" style="35" customWidth="1"/>
    <col min="5386" max="5386" width="11.33203125" style="35" bestFit="1" customWidth="1"/>
    <col min="5387" max="5387" width="2.6640625" style="35" customWidth="1"/>
    <col min="5388" max="5388" width="15.33203125" style="35" bestFit="1" customWidth="1"/>
    <col min="5389" max="5389" width="10.109375" style="35" bestFit="1" customWidth="1"/>
    <col min="5390" max="5390" width="11.33203125" style="35" bestFit="1" customWidth="1"/>
    <col min="5391" max="5391" width="2.6640625" style="35" customWidth="1"/>
    <col min="5392" max="5392" width="14.88671875" style="35" bestFit="1" customWidth="1"/>
    <col min="5393" max="5393" width="10.109375" style="35" bestFit="1" customWidth="1"/>
    <col min="5394" max="5394" width="11.33203125" style="35" bestFit="1" customWidth="1"/>
    <col min="5395" max="5395" width="2.6640625" style="35" customWidth="1"/>
    <col min="5396" max="5396" width="15.44140625" style="35" bestFit="1" customWidth="1"/>
    <col min="5397" max="5397" width="9.6640625" style="35" bestFit="1" customWidth="1"/>
    <col min="5398" max="5398" width="11.5546875" style="35" bestFit="1" customWidth="1"/>
    <col min="5399" max="5634" width="9.109375" style="35"/>
    <col min="5635" max="5635" width="12.44140625" style="35" bestFit="1" customWidth="1"/>
    <col min="5636" max="5636" width="15.44140625" style="35" bestFit="1" customWidth="1"/>
    <col min="5637" max="5637" width="13.33203125" style="35" customWidth="1"/>
    <col min="5638" max="5638" width="11.33203125" style="35" bestFit="1" customWidth="1"/>
    <col min="5639" max="5639" width="2.6640625" style="35" customWidth="1"/>
    <col min="5640" max="5640" width="17" style="35" bestFit="1" customWidth="1"/>
    <col min="5641" max="5641" width="10.109375" style="35" customWidth="1"/>
    <col min="5642" max="5642" width="11.33203125" style="35" bestFit="1" customWidth="1"/>
    <col min="5643" max="5643" width="2.6640625" style="35" customWidth="1"/>
    <col min="5644" max="5644" width="15.33203125" style="35" bestFit="1" customWidth="1"/>
    <col min="5645" max="5645" width="10.109375" style="35" bestFit="1" customWidth="1"/>
    <col min="5646" max="5646" width="11.33203125" style="35" bestFit="1" customWidth="1"/>
    <col min="5647" max="5647" width="2.6640625" style="35" customWidth="1"/>
    <col min="5648" max="5648" width="14.88671875" style="35" bestFit="1" customWidth="1"/>
    <col min="5649" max="5649" width="10.109375" style="35" bestFit="1" customWidth="1"/>
    <col min="5650" max="5650" width="11.33203125" style="35" bestFit="1" customWidth="1"/>
    <col min="5651" max="5651" width="2.6640625" style="35" customWidth="1"/>
    <col min="5652" max="5652" width="15.44140625" style="35" bestFit="1" customWidth="1"/>
    <col min="5653" max="5653" width="9.6640625" style="35" bestFit="1" customWidth="1"/>
    <col min="5654" max="5654" width="11.5546875" style="35" bestFit="1" customWidth="1"/>
    <col min="5655" max="5890" width="9.109375" style="35"/>
    <col min="5891" max="5891" width="12.44140625" style="35" bestFit="1" customWidth="1"/>
    <col min="5892" max="5892" width="15.44140625" style="35" bestFit="1" customWidth="1"/>
    <col min="5893" max="5893" width="13.33203125" style="35" customWidth="1"/>
    <col min="5894" max="5894" width="11.33203125" style="35" bestFit="1" customWidth="1"/>
    <col min="5895" max="5895" width="2.6640625" style="35" customWidth="1"/>
    <col min="5896" max="5896" width="17" style="35" bestFit="1" customWidth="1"/>
    <col min="5897" max="5897" width="10.109375" style="35" customWidth="1"/>
    <col min="5898" max="5898" width="11.33203125" style="35" bestFit="1" customWidth="1"/>
    <col min="5899" max="5899" width="2.6640625" style="35" customWidth="1"/>
    <col min="5900" max="5900" width="15.33203125" style="35" bestFit="1" customWidth="1"/>
    <col min="5901" max="5901" width="10.109375" style="35" bestFit="1" customWidth="1"/>
    <col min="5902" max="5902" width="11.33203125" style="35" bestFit="1" customWidth="1"/>
    <col min="5903" max="5903" width="2.6640625" style="35" customWidth="1"/>
    <col min="5904" max="5904" width="14.88671875" style="35" bestFit="1" customWidth="1"/>
    <col min="5905" max="5905" width="10.109375" style="35" bestFit="1" customWidth="1"/>
    <col min="5906" max="5906" width="11.33203125" style="35" bestFit="1" customWidth="1"/>
    <col min="5907" max="5907" width="2.6640625" style="35" customWidth="1"/>
    <col min="5908" max="5908" width="15.44140625" style="35" bestFit="1" customWidth="1"/>
    <col min="5909" max="5909" width="9.6640625" style="35" bestFit="1" customWidth="1"/>
    <col min="5910" max="5910" width="11.5546875" style="35" bestFit="1" customWidth="1"/>
    <col min="5911" max="6146" width="9.109375" style="35"/>
    <col min="6147" max="6147" width="12.44140625" style="35" bestFit="1" customWidth="1"/>
    <col min="6148" max="6148" width="15.44140625" style="35" bestFit="1" customWidth="1"/>
    <col min="6149" max="6149" width="13.33203125" style="35" customWidth="1"/>
    <col min="6150" max="6150" width="11.33203125" style="35" bestFit="1" customWidth="1"/>
    <col min="6151" max="6151" width="2.6640625" style="35" customWidth="1"/>
    <col min="6152" max="6152" width="17" style="35" bestFit="1" customWidth="1"/>
    <col min="6153" max="6153" width="10.109375" style="35" customWidth="1"/>
    <col min="6154" max="6154" width="11.33203125" style="35" bestFit="1" customWidth="1"/>
    <col min="6155" max="6155" width="2.6640625" style="35" customWidth="1"/>
    <col min="6156" max="6156" width="15.33203125" style="35" bestFit="1" customWidth="1"/>
    <col min="6157" max="6157" width="10.109375" style="35" bestFit="1" customWidth="1"/>
    <col min="6158" max="6158" width="11.33203125" style="35" bestFit="1" customWidth="1"/>
    <col min="6159" max="6159" width="2.6640625" style="35" customWidth="1"/>
    <col min="6160" max="6160" width="14.88671875" style="35" bestFit="1" customWidth="1"/>
    <col min="6161" max="6161" width="10.109375" style="35" bestFit="1" customWidth="1"/>
    <col min="6162" max="6162" width="11.33203125" style="35" bestFit="1" customWidth="1"/>
    <col min="6163" max="6163" width="2.6640625" style="35" customWidth="1"/>
    <col min="6164" max="6164" width="15.44140625" style="35" bestFit="1" customWidth="1"/>
    <col min="6165" max="6165" width="9.6640625" style="35" bestFit="1" customWidth="1"/>
    <col min="6166" max="6166" width="11.5546875" style="35" bestFit="1" customWidth="1"/>
    <col min="6167" max="6402" width="9.109375" style="35"/>
    <col min="6403" max="6403" width="12.44140625" style="35" bestFit="1" customWidth="1"/>
    <col min="6404" max="6404" width="15.44140625" style="35" bestFit="1" customWidth="1"/>
    <col min="6405" max="6405" width="13.33203125" style="35" customWidth="1"/>
    <col min="6406" max="6406" width="11.33203125" style="35" bestFit="1" customWidth="1"/>
    <col min="6407" max="6407" width="2.6640625" style="35" customWidth="1"/>
    <col min="6408" max="6408" width="17" style="35" bestFit="1" customWidth="1"/>
    <col min="6409" max="6409" width="10.109375" style="35" customWidth="1"/>
    <col min="6410" max="6410" width="11.33203125" style="35" bestFit="1" customWidth="1"/>
    <col min="6411" max="6411" width="2.6640625" style="35" customWidth="1"/>
    <col min="6412" max="6412" width="15.33203125" style="35" bestFit="1" customWidth="1"/>
    <col min="6413" max="6413" width="10.109375" style="35" bestFit="1" customWidth="1"/>
    <col min="6414" max="6414" width="11.33203125" style="35" bestFit="1" customWidth="1"/>
    <col min="6415" max="6415" width="2.6640625" style="35" customWidth="1"/>
    <col min="6416" max="6416" width="14.88671875" style="35" bestFit="1" customWidth="1"/>
    <col min="6417" max="6417" width="10.109375" style="35" bestFit="1" customWidth="1"/>
    <col min="6418" max="6418" width="11.33203125" style="35" bestFit="1" customWidth="1"/>
    <col min="6419" max="6419" width="2.6640625" style="35" customWidth="1"/>
    <col min="6420" max="6420" width="15.44140625" style="35" bestFit="1" customWidth="1"/>
    <col min="6421" max="6421" width="9.6640625" style="35" bestFit="1" customWidth="1"/>
    <col min="6422" max="6422" width="11.5546875" style="35" bestFit="1" customWidth="1"/>
    <col min="6423" max="6658" width="9.109375" style="35"/>
    <col min="6659" max="6659" width="12.44140625" style="35" bestFit="1" customWidth="1"/>
    <col min="6660" max="6660" width="15.44140625" style="35" bestFit="1" customWidth="1"/>
    <col min="6661" max="6661" width="13.33203125" style="35" customWidth="1"/>
    <col min="6662" max="6662" width="11.33203125" style="35" bestFit="1" customWidth="1"/>
    <col min="6663" max="6663" width="2.6640625" style="35" customWidth="1"/>
    <col min="6664" max="6664" width="17" style="35" bestFit="1" customWidth="1"/>
    <col min="6665" max="6665" width="10.109375" style="35" customWidth="1"/>
    <col min="6666" max="6666" width="11.33203125" style="35" bestFit="1" customWidth="1"/>
    <col min="6667" max="6667" width="2.6640625" style="35" customWidth="1"/>
    <col min="6668" max="6668" width="15.33203125" style="35" bestFit="1" customWidth="1"/>
    <col min="6669" max="6669" width="10.109375" style="35" bestFit="1" customWidth="1"/>
    <col min="6670" max="6670" width="11.33203125" style="35" bestFit="1" customWidth="1"/>
    <col min="6671" max="6671" width="2.6640625" style="35" customWidth="1"/>
    <col min="6672" max="6672" width="14.88671875" style="35" bestFit="1" customWidth="1"/>
    <col min="6673" max="6673" width="10.109375" style="35" bestFit="1" customWidth="1"/>
    <col min="6674" max="6674" width="11.33203125" style="35" bestFit="1" customWidth="1"/>
    <col min="6675" max="6675" width="2.6640625" style="35" customWidth="1"/>
    <col min="6676" max="6676" width="15.44140625" style="35" bestFit="1" customWidth="1"/>
    <col min="6677" max="6677" width="9.6640625" style="35" bestFit="1" customWidth="1"/>
    <col min="6678" max="6678" width="11.5546875" style="35" bestFit="1" customWidth="1"/>
    <col min="6679" max="6914" width="9.109375" style="35"/>
    <col min="6915" max="6915" width="12.44140625" style="35" bestFit="1" customWidth="1"/>
    <col min="6916" max="6916" width="15.44140625" style="35" bestFit="1" customWidth="1"/>
    <col min="6917" max="6917" width="13.33203125" style="35" customWidth="1"/>
    <col min="6918" max="6918" width="11.33203125" style="35" bestFit="1" customWidth="1"/>
    <col min="6919" max="6919" width="2.6640625" style="35" customWidth="1"/>
    <col min="6920" max="6920" width="17" style="35" bestFit="1" customWidth="1"/>
    <col min="6921" max="6921" width="10.109375" style="35" customWidth="1"/>
    <col min="6922" max="6922" width="11.33203125" style="35" bestFit="1" customWidth="1"/>
    <col min="6923" max="6923" width="2.6640625" style="35" customWidth="1"/>
    <col min="6924" max="6924" width="15.33203125" style="35" bestFit="1" customWidth="1"/>
    <col min="6925" max="6925" width="10.109375" style="35" bestFit="1" customWidth="1"/>
    <col min="6926" max="6926" width="11.33203125" style="35" bestFit="1" customWidth="1"/>
    <col min="6927" max="6927" width="2.6640625" style="35" customWidth="1"/>
    <col min="6928" max="6928" width="14.88671875" style="35" bestFit="1" customWidth="1"/>
    <col min="6929" max="6929" width="10.109375" style="35" bestFit="1" customWidth="1"/>
    <col min="6930" max="6930" width="11.33203125" style="35" bestFit="1" customWidth="1"/>
    <col min="6931" max="6931" width="2.6640625" style="35" customWidth="1"/>
    <col min="6932" max="6932" width="15.44140625" style="35" bestFit="1" customWidth="1"/>
    <col min="6933" max="6933" width="9.6640625" style="35" bestFit="1" customWidth="1"/>
    <col min="6934" max="6934" width="11.5546875" style="35" bestFit="1" customWidth="1"/>
    <col min="6935" max="7170" width="9.109375" style="35"/>
    <col min="7171" max="7171" width="12.44140625" style="35" bestFit="1" customWidth="1"/>
    <col min="7172" max="7172" width="15.44140625" style="35" bestFit="1" customWidth="1"/>
    <col min="7173" max="7173" width="13.33203125" style="35" customWidth="1"/>
    <col min="7174" max="7174" width="11.33203125" style="35" bestFit="1" customWidth="1"/>
    <col min="7175" max="7175" width="2.6640625" style="35" customWidth="1"/>
    <col min="7176" max="7176" width="17" style="35" bestFit="1" customWidth="1"/>
    <col min="7177" max="7177" width="10.109375" style="35" customWidth="1"/>
    <col min="7178" max="7178" width="11.33203125" style="35" bestFit="1" customWidth="1"/>
    <col min="7179" max="7179" width="2.6640625" style="35" customWidth="1"/>
    <col min="7180" max="7180" width="15.33203125" style="35" bestFit="1" customWidth="1"/>
    <col min="7181" max="7181" width="10.109375" style="35" bestFit="1" customWidth="1"/>
    <col min="7182" max="7182" width="11.33203125" style="35" bestFit="1" customWidth="1"/>
    <col min="7183" max="7183" width="2.6640625" style="35" customWidth="1"/>
    <col min="7184" max="7184" width="14.88671875" style="35" bestFit="1" customWidth="1"/>
    <col min="7185" max="7185" width="10.109375" style="35" bestFit="1" customWidth="1"/>
    <col min="7186" max="7186" width="11.33203125" style="35" bestFit="1" customWidth="1"/>
    <col min="7187" max="7187" width="2.6640625" style="35" customWidth="1"/>
    <col min="7188" max="7188" width="15.44140625" style="35" bestFit="1" customWidth="1"/>
    <col min="7189" max="7189" width="9.6640625" style="35" bestFit="1" customWidth="1"/>
    <col min="7190" max="7190" width="11.5546875" style="35" bestFit="1" customWidth="1"/>
    <col min="7191" max="7426" width="9.109375" style="35"/>
    <col min="7427" max="7427" width="12.44140625" style="35" bestFit="1" customWidth="1"/>
    <col min="7428" max="7428" width="15.44140625" style="35" bestFit="1" customWidth="1"/>
    <col min="7429" max="7429" width="13.33203125" style="35" customWidth="1"/>
    <col min="7430" max="7430" width="11.33203125" style="35" bestFit="1" customWidth="1"/>
    <col min="7431" max="7431" width="2.6640625" style="35" customWidth="1"/>
    <col min="7432" max="7432" width="17" style="35" bestFit="1" customWidth="1"/>
    <col min="7433" max="7433" width="10.109375" style="35" customWidth="1"/>
    <col min="7434" max="7434" width="11.33203125" style="35" bestFit="1" customWidth="1"/>
    <col min="7435" max="7435" width="2.6640625" style="35" customWidth="1"/>
    <col min="7436" max="7436" width="15.33203125" style="35" bestFit="1" customWidth="1"/>
    <col min="7437" max="7437" width="10.109375" style="35" bestFit="1" customWidth="1"/>
    <col min="7438" max="7438" width="11.33203125" style="35" bestFit="1" customWidth="1"/>
    <col min="7439" max="7439" width="2.6640625" style="35" customWidth="1"/>
    <col min="7440" max="7440" width="14.88671875" style="35" bestFit="1" customWidth="1"/>
    <col min="7441" max="7441" width="10.109375" style="35" bestFit="1" customWidth="1"/>
    <col min="7442" max="7442" width="11.33203125" style="35" bestFit="1" customWidth="1"/>
    <col min="7443" max="7443" width="2.6640625" style="35" customWidth="1"/>
    <col min="7444" max="7444" width="15.44140625" style="35" bestFit="1" customWidth="1"/>
    <col min="7445" max="7445" width="9.6640625" style="35" bestFit="1" customWidth="1"/>
    <col min="7446" max="7446" width="11.5546875" style="35" bestFit="1" customWidth="1"/>
    <col min="7447" max="7682" width="9.109375" style="35"/>
    <col min="7683" max="7683" width="12.44140625" style="35" bestFit="1" customWidth="1"/>
    <col min="7684" max="7684" width="15.44140625" style="35" bestFit="1" customWidth="1"/>
    <col min="7685" max="7685" width="13.33203125" style="35" customWidth="1"/>
    <col min="7686" max="7686" width="11.33203125" style="35" bestFit="1" customWidth="1"/>
    <col min="7687" max="7687" width="2.6640625" style="35" customWidth="1"/>
    <col min="7688" max="7688" width="17" style="35" bestFit="1" customWidth="1"/>
    <col min="7689" max="7689" width="10.109375" style="35" customWidth="1"/>
    <col min="7690" max="7690" width="11.33203125" style="35" bestFit="1" customWidth="1"/>
    <col min="7691" max="7691" width="2.6640625" style="35" customWidth="1"/>
    <col min="7692" max="7692" width="15.33203125" style="35" bestFit="1" customWidth="1"/>
    <col min="7693" max="7693" width="10.109375" style="35" bestFit="1" customWidth="1"/>
    <col min="7694" max="7694" width="11.33203125" style="35" bestFit="1" customWidth="1"/>
    <col min="7695" max="7695" width="2.6640625" style="35" customWidth="1"/>
    <col min="7696" max="7696" width="14.88671875" style="35" bestFit="1" customWidth="1"/>
    <col min="7697" max="7697" width="10.109375" style="35" bestFit="1" customWidth="1"/>
    <col min="7698" max="7698" width="11.33203125" style="35" bestFit="1" customWidth="1"/>
    <col min="7699" max="7699" width="2.6640625" style="35" customWidth="1"/>
    <col min="7700" max="7700" width="15.44140625" style="35" bestFit="1" customWidth="1"/>
    <col min="7701" max="7701" width="9.6640625" style="35" bestFit="1" customWidth="1"/>
    <col min="7702" max="7702" width="11.5546875" style="35" bestFit="1" customWidth="1"/>
    <col min="7703" max="7938" width="9.109375" style="35"/>
    <col min="7939" max="7939" width="12.44140625" style="35" bestFit="1" customWidth="1"/>
    <col min="7940" max="7940" width="15.44140625" style="35" bestFit="1" customWidth="1"/>
    <col min="7941" max="7941" width="13.33203125" style="35" customWidth="1"/>
    <col min="7942" max="7942" width="11.33203125" style="35" bestFit="1" customWidth="1"/>
    <col min="7943" max="7943" width="2.6640625" style="35" customWidth="1"/>
    <col min="7944" max="7944" width="17" style="35" bestFit="1" customWidth="1"/>
    <col min="7945" max="7945" width="10.109375" style="35" customWidth="1"/>
    <col min="7946" max="7946" width="11.33203125" style="35" bestFit="1" customWidth="1"/>
    <col min="7947" max="7947" width="2.6640625" style="35" customWidth="1"/>
    <col min="7948" max="7948" width="15.33203125" style="35" bestFit="1" customWidth="1"/>
    <col min="7949" max="7949" width="10.109375" style="35" bestFit="1" customWidth="1"/>
    <col min="7950" max="7950" width="11.33203125" style="35" bestFit="1" customWidth="1"/>
    <col min="7951" max="7951" width="2.6640625" style="35" customWidth="1"/>
    <col min="7952" max="7952" width="14.88671875" style="35" bestFit="1" customWidth="1"/>
    <col min="7953" max="7953" width="10.109375" style="35" bestFit="1" customWidth="1"/>
    <col min="7954" max="7954" width="11.33203125" style="35" bestFit="1" customWidth="1"/>
    <col min="7955" max="7955" width="2.6640625" style="35" customWidth="1"/>
    <col min="7956" max="7956" width="15.44140625" style="35" bestFit="1" customWidth="1"/>
    <col min="7957" max="7957" width="9.6640625" style="35" bestFit="1" customWidth="1"/>
    <col min="7958" max="7958" width="11.5546875" style="35" bestFit="1" customWidth="1"/>
    <col min="7959" max="8194" width="9.109375" style="35"/>
    <col min="8195" max="8195" width="12.44140625" style="35" bestFit="1" customWidth="1"/>
    <col min="8196" max="8196" width="15.44140625" style="35" bestFit="1" customWidth="1"/>
    <col min="8197" max="8197" width="13.33203125" style="35" customWidth="1"/>
    <col min="8198" max="8198" width="11.33203125" style="35" bestFit="1" customWidth="1"/>
    <col min="8199" max="8199" width="2.6640625" style="35" customWidth="1"/>
    <col min="8200" max="8200" width="17" style="35" bestFit="1" customWidth="1"/>
    <col min="8201" max="8201" width="10.109375" style="35" customWidth="1"/>
    <col min="8202" max="8202" width="11.33203125" style="35" bestFit="1" customWidth="1"/>
    <col min="8203" max="8203" width="2.6640625" style="35" customWidth="1"/>
    <col min="8204" max="8204" width="15.33203125" style="35" bestFit="1" customWidth="1"/>
    <col min="8205" max="8205" width="10.109375" style="35" bestFit="1" customWidth="1"/>
    <col min="8206" max="8206" width="11.33203125" style="35" bestFit="1" customWidth="1"/>
    <col min="8207" max="8207" width="2.6640625" style="35" customWidth="1"/>
    <col min="8208" max="8208" width="14.88671875" style="35" bestFit="1" customWidth="1"/>
    <col min="8209" max="8209" width="10.109375" style="35" bestFit="1" customWidth="1"/>
    <col min="8210" max="8210" width="11.33203125" style="35" bestFit="1" customWidth="1"/>
    <col min="8211" max="8211" width="2.6640625" style="35" customWidth="1"/>
    <col min="8212" max="8212" width="15.44140625" style="35" bestFit="1" customWidth="1"/>
    <col min="8213" max="8213" width="9.6640625" style="35" bestFit="1" customWidth="1"/>
    <col min="8214" max="8214" width="11.5546875" style="35" bestFit="1" customWidth="1"/>
    <col min="8215" max="8450" width="9.109375" style="35"/>
    <col min="8451" max="8451" width="12.44140625" style="35" bestFit="1" customWidth="1"/>
    <col min="8452" max="8452" width="15.44140625" style="35" bestFit="1" customWidth="1"/>
    <col min="8453" max="8453" width="13.33203125" style="35" customWidth="1"/>
    <col min="8454" max="8454" width="11.33203125" style="35" bestFit="1" customWidth="1"/>
    <col min="8455" max="8455" width="2.6640625" style="35" customWidth="1"/>
    <col min="8456" max="8456" width="17" style="35" bestFit="1" customWidth="1"/>
    <col min="8457" max="8457" width="10.109375" style="35" customWidth="1"/>
    <col min="8458" max="8458" width="11.33203125" style="35" bestFit="1" customWidth="1"/>
    <col min="8459" max="8459" width="2.6640625" style="35" customWidth="1"/>
    <col min="8460" max="8460" width="15.33203125" style="35" bestFit="1" customWidth="1"/>
    <col min="8461" max="8461" width="10.109375" style="35" bestFit="1" customWidth="1"/>
    <col min="8462" max="8462" width="11.33203125" style="35" bestFit="1" customWidth="1"/>
    <col min="8463" max="8463" width="2.6640625" style="35" customWidth="1"/>
    <col min="8464" max="8464" width="14.88671875" style="35" bestFit="1" customWidth="1"/>
    <col min="8465" max="8465" width="10.109375" style="35" bestFit="1" customWidth="1"/>
    <col min="8466" max="8466" width="11.33203125" style="35" bestFit="1" customWidth="1"/>
    <col min="8467" max="8467" width="2.6640625" style="35" customWidth="1"/>
    <col min="8468" max="8468" width="15.44140625" style="35" bestFit="1" customWidth="1"/>
    <col min="8469" max="8469" width="9.6640625" style="35" bestFit="1" customWidth="1"/>
    <col min="8470" max="8470" width="11.5546875" style="35" bestFit="1" customWidth="1"/>
    <col min="8471" max="8706" width="9.109375" style="35"/>
    <col min="8707" max="8707" width="12.44140625" style="35" bestFit="1" customWidth="1"/>
    <col min="8708" max="8708" width="15.44140625" style="35" bestFit="1" customWidth="1"/>
    <col min="8709" max="8709" width="13.33203125" style="35" customWidth="1"/>
    <col min="8710" max="8710" width="11.33203125" style="35" bestFit="1" customWidth="1"/>
    <col min="8711" max="8711" width="2.6640625" style="35" customWidth="1"/>
    <col min="8712" max="8712" width="17" style="35" bestFit="1" customWidth="1"/>
    <col min="8713" max="8713" width="10.109375" style="35" customWidth="1"/>
    <col min="8714" max="8714" width="11.33203125" style="35" bestFit="1" customWidth="1"/>
    <col min="8715" max="8715" width="2.6640625" style="35" customWidth="1"/>
    <col min="8716" max="8716" width="15.33203125" style="35" bestFit="1" customWidth="1"/>
    <col min="8717" max="8717" width="10.109375" style="35" bestFit="1" customWidth="1"/>
    <col min="8718" max="8718" width="11.33203125" style="35" bestFit="1" customWidth="1"/>
    <col min="8719" max="8719" width="2.6640625" style="35" customWidth="1"/>
    <col min="8720" max="8720" width="14.88671875" style="35" bestFit="1" customWidth="1"/>
    <col min="8721" max="8721" width="10.109375" style="35" bestFit="1" customWidth="1"/>
    <col min="8722" max="8722" width="11.33203125" style="35" bestFit="1" customWidth="1"/>
    <col min="8723" max="8723" width="2.6640625" style="35" customWidth="1"/>
    <col min="8724" max="8724" width="15.44140625" style="35" bestFit="1" customWidth="1"/>
    <col min="8725" max="8725" width="9.6640625" style="35" bestFit="1" customWidth="1"/>
    <col min="8726" max="8726" width="11.5546875" style="35" bestFit="1" customWidth="1"/>
    <col min="8727" max="8962" width="9.109375" style="35"/>
    <col min="8963" max="8963" width="12.44140625" style="35" bestFit="1" customWidth="1"/>
    <col min="8964" max="8964" width="15.44140625" style="35" bestFit="1" customWidth="1"/>
    <col min="8965" max="8965" width="13.33203125" style="35" customWidth="1"/>
    <col min="8966" max="8966" width="11.33203125" style="35" bestFit="1" customWidth="1"/>
    <col min="8967" max="8967" width="2.6640625" style="35" customWidth="1"/>
    <col min="8968" max="8968" width="17" style="35" bestFit="1" customWidth="1"/>
    <col min="8969" max="8969" width="10.109375" style="35" customWidth="1"/>
    <col min="8970" max="8970" width="11.33203125" style="35" bestFit="1" customWidth="1"/>
    <col min="8971" max="8971" width="2.6640625" style="35" customWidth="1"/>
    <col min="8972" max="8972" width="15.33203125" style="35" bestFit="1" customWidth="1"/>
    <col min="8973" max="8973" width="10.109375" style="35" bestFit="1" customWidth="1"/>
    <col min="8974" max="8974" width="11.33203125" style="35" bestFit="1" customWidth="1"/>
    <col min="8975" max="8975" width="2.6640625" style="35" customWidth="1"/>
    <col min="8976" max="8976" width="14.88671875" style="35" bestFit="1" customWidth="1"/>
    <col min="8977" max="8977" width="10.109375" style="35" bestFit="1" customWidth="1"/>
    <col min="8978" max="8978" width="11.33203125" style="35" bestFit="1" customWidth="1"/>
    <col min="8979" max="8979" width="2.6640625" style="35" customWidth="1"/>
    <col min="8980" max="8980" width="15.44140625" style="35" bestFit="1" customWidth="1"/>
    <col min="8981" max="8981" width="9.6640625" style="35" bestFit="1" customWidth="1"/>
    <col min="8982" max="8982" width="11.5546875" style="35" bestFit="1" customWidth="1"/>
    <col min="8983" max="9218" width="9.109375" style="35"/>
    <col min="9219" max="9219" width="12.44140625" style="35" bestFit="1" customWidth="1"/>
    <col min="9220" max="9220" width="15.44140625" style="35" bestFit="1" customWidth="1"/>
    <col min="9221" max="9221" width="13.33203125" style="35" customWidth="1"/>
    <col min="9222" max="9222" width="11.33203125" style="35" bestFit="1" customWidth="1"/>
    <col min="9223" max="9223" width="2.6640625" style="35" customWidth="1"/>
    <col min="9224" max="9224" width="17" style="35" bestFit="1" customWidth="1"/>
    <col min="9225" max="9225" width="10.109375" style="35" customWidth="1"/>
    <col min="9226" max="9226" width="11.33203125" style="35" bestFit="1" customWidth="1"/>
    <col min="9227" max="9227" width="2.6640625" style="35" customWidth="1"/>
    <col min="9228" max="9228" width="15.33203125" style="35" bestFit="1" customWidth="1"/>
    <col min="9229" max="9229" width="10.109375" style="35" bestFit="1" customWidth="1"/>
    <col min="9230" max="9230" width="11.33203125" style="35" bestFit="1" customWidth="1"/>
    <col min="9231" max="9231" width="2.6640625" style="35" customWidth="1"/>
    <col min="9232" max="9232" width="14.88671875" style="35" bestFit="1" customWidth="1"/>
    <col min="9233" max="9233" width="10.109375" style="35" bestFit="1" customWidth="1"/>
    <col min="9234" max="9234" width="11.33203125" style="35" bestFit="1" customWidth="1"/>
    <col min="9235" max="9235" width="2.6640625" style="35" customWidth="1"/>
    <col min="9236" max="9236" width="15.44140625" style="35" bestFit="1" customWidth="1"/>
    <col min="9237" max="9237" width="9.6640625" style="35" bestFit="1" customWidth="1"/>
    <col min="9238" max="9238" width="11.5546875" style="35" bestFit="1" customWidth="1"/>
    <col min="9239" max="9474" width="9.109375" style="35"/>
    <col min="9475" max="9475" width="12.44140625" style="35" bestFit="1" customWidth="1"/>
    <col min="9476" max="9476" width="15.44140625" style="35" bestFit="1" customWidth="1"/>
    <col min="9477" max="9477" width="13.33203125" style="35" customWidth="1"/>
    <col min="9478" max="9478" width="11.33203125" style="35" bestFit="1" customWidth="1"/>
    <col min="9479" max="9479" width="2.6640625" style="35" customWidth="1"/>
    <col min="9480" max="9480" width="17" style="35" bestFit="1" customWidth="1"/>
    <col min="9481" max="9481" width="10.109375" style="35" customWidth="1"/>
    <col min="9482" max="9482" width="11.33203125" style="35" bestFit="1" customWidth="1"/>
    <col min="9483" max="9483" width="2.6640625" style="35" customWidth="1"/>
    <col min="9484" max="9484" width="15.33203125" style="35" bestFit="1" customWidth="1"/>
    <col min="9485" max="9485" width="10.109375" style="35" bestFit="1" customWidth="1"/>
    <col min="9486" max="9486" width="11.33203125" style="35" bestFit="1" customWidth="1"/>
    <col min="9487" max="9487" width="2.6640625" style="35" customWidth="1"/>
    <col min="9488" max="9488" width="14.88671875" style="35" bestFit="1" customWidth="1"/>
    <col min="9489" max="9489" width="10.109375" style="35" bestFit="1" customWidth="1"/>
    <col min="9490" max="9490" width="11.33203125" style="35" bestFit="1" customWidth="1"/>
    <col min="9491" max="9491" width="2.6640625" style="35" customWidth="1"/>
    <col min="9492" max="9492" width="15.44140625" style="35" bestFit="1" customWidth="1"/>
    <col min="9493" max="9493" width="9.6640625" style="35" bestFit="1" customWidth="1"/>
    <col min="9494" max="9494" width="11.5546875" style="35" bestFit="1" customWidth="1"/>
    <col min="9495" max="9730" width="9.109375" style="35"/>
    <col min="9731" max="9731" width="12.44140625" style="35" bestFit="1" customWidth="1"/>
    <col min="9732" max="9732" width="15.44140625" style="35" bestFit="1" customWidth="1"/>
    <col min="9733" max="9733" width="13.33203125" style="35" customWidth="1"/>
    <col min="9734" max="9734" width="11.33203125" style="35" bestFit="1" customWidth="1"/>
    <col min="9735" max="9735" width="2.6640625" style="35" customWidth="1"/>
    <col min="9736" max="9736" width="17" style="35" bestFit="1" customWidth="1"/>
    <col min="9737" max="9737" width="10.109375" style="35" customWidth="1"/>
    <col min="9738" max="9738" width="11.33203125" style="35" bestFit="1" customWidth="1"/>
    <col min="9739" max="9739" width="2.6640625" style="35" customWidth="1"/>
    <col min="9740" max="9740" width="15.33203125" style="35" bestFit="1" customWidth="1"/>
    <col min="9741" max="9741" width="10.109375" style="35" bestFit="1" customWidth="1"/>
    <col min="9742" max="9742" width="11.33203125" style="35" bestFit="1" customWidth="1"/>
    <col min="9743" max="9743" width="2.6640625" style="35" customWidth="1"/>
    <col min="9744" max="9744" width="14.88671875" style="35" bestFit="1" customWidth="1"/>
    <col min="9745" max="9745" width="10.109375" style="35" bestFit="1" customWidth="1"/>
    <col min="9746" max="9746" width="11.33203125" style="35" bestFit="1" customWidth="1"/>
    <col min="9747" max="9747" width="2.6640625" style="35" customWidth="1"/>
    <col min="9748" max="9748" width="15.44140625" style="35" bestFit="1" customWidth="1"/>
    <col min="9749" max="9749" width="9.6640625" style="35" bestFit="1" customWidth="1"/>
    <col min="9750" max="9750" width="11.5546875" style="35" bestFit="1" customWidth="1"/>
    <col min="9751" max="9986" width="9.109375" style="35"/>
    <col min="9987" max="9987" width="12.44140625" style="35" bestFit="1" customWidth="1"/>
    <col min="9988" max="9988" width="15.44140625" style="35" bestFit="1" customWidth="1"/>
    <col min="9989" max="9989" width="13.33203125" style="35" customWidth="1"/>
    <col min="9990" max="9990" width="11.33203125" style="35" bestFit="1" customWidth="1"/>
    <col min="9991" max="9991" width="2.6640625" style="35" customWidth="1"/>
    <col min="9992" max="9992" width="17" style="35" bestFit="1" customWidth="1"/>
    <col min="9993" max="9993" width="10.109375" style="35" customWidth="1"/>
    <col min="9994" max="9994" width="11.33203125" style="35" bestFit="1" customWidth="1"/>
    <col min="9995" max="9995" width="2.6640625" style="35" customWidth="1"/>
    <col min="9996" max="9996" width="15.33203125" style="35" bestFit="1" customWidth="1"/>
    <col min="9997" max="9997" width="10.109375" style="35" bestFit="1" customWidth="1"/>
    <col min="9998" max="9998" width="11.33203125" style="35" bestFit="1" customWidth="1"/>
    <col min="9999" max="9999" width="2.6640625" style="35" customWidth="1"/>
    <col min="10000" max="10000" width="14.88671875" style="35" bestFit="1" customWidth="1"/>
    <col min="10001" max="10001" width="10.109375" style="35" bestFit="1" customWidth="1"/>
    <col min="10002" max="10002" width="11.33203125" style="35" bestFit="1" customWidth="1"/>
    <col min="10003" max="10003" width="2.6640625" style="35" customWidth="1"/>
    <col min="10004" max="10004" width="15.44140625" style="35" bestFit="1" customWidth="1"/>
    <col min="10005" max="10005" width="9.6640625" style="35" bestFit="1" customWidth="1"/>
    <col min="10006" max="10006" width="11.5546875" style="35" bestFit="1" customWidth="1"/>
    <col min="10007" max="10242" width="9.109375" style="35"/>
    <col min="10243" max="10243" width="12.44140625" style="35" bestFit="1" customWidth="1"/>
    <col min="10244" max="10244" width="15.44140625" style="35" bestFit="1" customWidth="1"/>
    <col min="10245" max="10245" width="13.33203125" style="35" customWidth="1"/>
    <col min="10246" max="10246" width="11.33203125" style="35" bestFit="1" customWidth="1"/>
    <col min="10247" max="10247" width="2.6640625" style="35" customWidth="1"/>
    <col min="10248" max="10248" width="17" style="35" bestFit="1" customWidth="1"/>
    <col min="10249" max="10249" width="10.109375" style="35" customWidth="1"/>
    <col min="10250" max="10250" width="11.33203125" style="35" bestFit="1" customWidth="1"/>
    <col min="10251" max="10251" width="2.6640625" style="35" customWidth="1"/>
    <col min="10252" max="10252" width="15.33203125" style="35" bestFit="1" customWidth="1"/>
    <col min="10253" max="10253" width="10.109375" style="35" bestFit="1" customWidth="1"/>
    <col min="10254" max="10254" width="11.33203125" style="35" bestFit="1" customWidth="1"/>
    <col min="10255" max="10255" width="2.6640625" style="35" customWidth="1"/>
    <col min="10256" max="10256" width="14.88671875" style="35" bestFit="1" customWidth="1"/>
    <col min="10257" max="10257" width="10.109375" style="35" bestFit="1" customWidth="1"/>
    <col min="10258" max="10258" width="11.33203125" style="35" bestFit="1" customWidth="1"/>
    <col min="10259" max="10259" width="2.6640625" style="35" customWidth="1"/>
    <col min="10260" max="10260" width="15.44140625" style="35" bestFit="1" customWidth="1"/>
    <col min="10261" max="10261" width="9.6640625" style="35" bestFit="1" customWidth="1"/>
    <col min="10262" max="10262" width="11.5546875" style="35" bestFit="1" customWidth="1"/>
    <col min="10263" max="10498" width="9.109375" style="35"/>
    <col min="10499" max="10499" width="12.44140625" style="35" bestFit="1" customWidth="1"/>
    <col min="10500" max="10500" width="15.44140625" style="35" bestFit="1" customWidth="1"/>
    <col min="10501" max="10501" width="13.33203125" style="35" customWidth="1"/>
    <col min="10502" max="10502" width="11.33203125" style="35" bestFit="1" customWidth="1"/>
    <col min="10503" max="10503" width="2.6640625" style="35" customWidth="1"/>
    <col min="10504" max="10504" width="17" style="35" bestFit="1" customWidth="1"/>
    <col min="10505" max="10505" width="10.109375" style="35" customWidth="1"/>
    <col min="10506" max="10506" width="11.33203125" style="35" bestFit="1" customWidth="1"/>
    <col min="10507" max="10507" width="2.6640625" style="35" customWidth="1"/>
    <col min="10508" max="10508" width="15.33203125" style="35" bestFit="1" customWidth="1"/>
    <col min="10509" max="10509" width="10.109375" style="35" bestFit="1" customWidth="1"/>
    <col min="10510" max="10510" width="11.33203125" style="35" bestFit="1" customWidth="1"/>
    <col min="10511" max="10511" width="2.6640625" style="35" customWidth="1"/>
    <col min="10512" max="10512" width="14.88671875" style="35" bestFit="1" customWidth="1"/>
    <col min="10513" max="10513" width="10.109375" style="35" bestFit="1" customWidth="1"/>
    <col min="10514" max="10514" width="11.33203125" style="35" bestFit="1" customWidth="1"/>
    <col min="10515" max="10515" width="2.6640625" style="35" customWidth="1"/>
    <col min="10516" max="10516" width="15.44140625" style="35" bestFit="1" customWidth="1"/>
    <col min="10517" max="10517" width="9.6640625" style="35" bestFit="1" customWidth="1"/>
    <col min="10518" max="10518" width="11.5546875" style="35" bestFit="1" customWidth="1"/>
    <col min="10519" max="10754" width="9.109375" style="35"/>
    <col min="10755" max="10755" width="12.44140625" style="35" bestFit="1" customWidth="1"/>
    <col min="10756" max="10756" width="15.44140625" style="35" bestFit="1" customWidth="1"/>
    <col min="10757" max="10757" width="13.33203125" style="35" customWidth="1"/>
    <col min="10758" max="10758" width="11.33203125" style="35" bestFit="1" customWidth="1"/>
    <col min="10759" max="10759" width="2.6640625" style="35" customWidth="1"/>
    <col min="10760" max="10760" width="17" style="35" bestFit="1" customWidth="1"/>
    <col min="10761" max="10761" width="10.109375" style="35" customWidth="1"/>
    <col min="10762" max="10762" width="11.33203125" style="35" bestFit="1" customWidth="1"/>
    <col min="10763" max="10763" width="2.6640625" style="35" customWidth="1"/>
    <col min="10764" max="10764" width="15.33203125" style="35" bestFit="1" customWidth="1"/>
    <col min="10765" max="10765" width="10.109375" style="35" bestFit="1" customWidth="1"/>
    <col min="10766" max="10766" width="11.33203125" style="35" bestFit="1" customWidth="1"/>
    <col min="10767" max="10767" width="2.6640625" style="35" customWidth="1"/>
    <col min="10768" max="10768" width="14.88671875" style="35" bestFit="1" customWidth="1"/>
    <col min="10769" max="10769" width="10.109375" style="35" bestFit="1" customWidth="1"/>
    <col min="10770" max="10770" width="11.33203125" style="35" bestFit="1" customWidth="1"/>
    <col min="10771" max="10771" width="2.6640625" style="35" customWidth="1"/>
    <col min="10772" max="10772" width="15.44140625" style="35" bestFit="1" customWidth="1"/>
    <col min="10773" max="10773" width="9.6640625" style="35" bestFit="1" customWidth="1"/>
    <col min="10774" max="10774" width="11.5546875" style="35" bestFit="1" customWidth="1"/>
    <col min="10775" max="11010" width="9.109375" style="35"/>
    <col min="11011" max="11011" width="12.44140625" style="35" bestFit="1" customWidth="1"/>
    <col min="11012" max="11012" width="15.44140625" style="35" bestFit="1" customWidth="1"/>
    <col min="11013" max="11013" width="13.33203125" style="35" customWidth="1"/>
    <col min="11014" max="11014" width="11.33203125" style="35" bestFit="1" customWidth="1"/>
    <col min="11015" max="11015" width="2.6640625" style="35" customWidth="1"/>
    <col min="11016" max="11016" width="17" style="35" bestFit="1" customWidth="1"/>
    <col min="11017" max="11017" width="10.109375" style="35" customWidth="1"/>
    <col min="11018" max="11018" width="11.33203125" style="35" bestFit="1" customWidth="1"/>
    <col min="11019" max="11019" width="2.6640625" style="35" customWidth="1"/>
    <col min="11020" max="11020" width="15.33203125" style="35" bestFit="1" customWidth="1"/>
    <col min="11021" max="11021" width="10.109375" style="35" bestFit="1" customWidth="1"/>
    <col min="11022" max="11022" width="11.33203125" style="35" bestFit="1" customWidth="1"/>
    <col min="11023" max="11023" width="2.6640625" style="35" customWidth="1"/>
    <col min="11024" max="11024" width="14.88671875" style="35" bestFit="1" customWidth="1"/>
    <col min="11025" max="11025" width="10.109375" style="35" bestFit="1" customWidth="1"/>
    <col min="11026" max="11026" width="11.33203125" style="35" bestFit="1" customWidth="1"/>
    <col min="11027" max="11027" width="2.6640625" style="35" customWidth="1"/>
    <col min="11028" max="11028" width="15.44140625" style="35" bestFit="1" customWidth="1"/>
    <col min="11029" max="11029" width="9.6640625" style="35" bestFit="1" customWidth="1"/>
    <col min="11030" max="11030" width="11.5546875" style="35" bestFit="1" customWidth="1"/>
    <col min="11031" max="11266" width="9.109375" style="35"/>
    <col min="11267" max="11267" width="12.44140625" style="35" bestFit="1" customWidth="1"/>
    <col min="11268" max="11268" width="15.44140625" style="35" bestFit="1" customWidth="1"/>
    <col min="11269" max="11269" width="13.33203125" style="35" customWidth="1"/>
    <col min="11270" max="11270" width="11.33203125" style="35" bestFit="1" customWidth="1"/>
    <col min="11271" max="11271" width="2.6640625" style="35" customWidth="1"/>
    <col min="11272" max="11272" width="17" style="35" bestFit="1" customWidth="1"/>
    <col min="11273" max="11273" width="10.109375" style="35" customWidth="1"/>
    <col min="11274" max="11274" width="11.33203125" style="35" bestFit="1" customWidth="1"/>
    <col min="11275" max="11275" width="2.6640625" style="35" customWidth="1"/>
    <col min="11276" max="11276" width="15.33203125" style="35" bestFit="1" customWidth="1"/>
    <col min="11277" max="11277" width="10.109375" style="35" bestFit="1" customWidth="1"/>
    <col min="11278" max="11278" width="11.33203125" style="35" bestFit="1" customWidth="1"/>
    <col min="11279" max="11279" width="2.6640625" style="35" customWidth="1"/>
    <col min="11280" max="11280" width="14.88671875" style="35" bestFit="1" customWidth="1"/>
    <col min="11281" max="11281" width="10.109375" style="35" bestFit="1" customWidth="1"/>
    <col min="11282" max="11282" width="11.33203125" style="35" bestFit="1" customWidth="1"/>
    <col min="11283" max="11283" width="2.6640625" style="35" customWidth="1"/>
    <col min="11284" max="11284" width="15.44140625" style="35" bestFit="1" customWidth="1"/>
    <col min="11285" max="11285" width="9.6640625" style="35" bestFit="1" customWidth="1"/>
    <col min="11286" max="11286" width="11.5546875" style="35" bestFit="1" customWidth="1"/>
    <col min="11287" max="11522" width="9.109375" style="35"/>
    <col min="11523" max="11523" width="12.44140625" style="35" bestFit="1" customWidth="1"/>
    <col min="11524" max="11524" width="15.44140625" style="35" bestFit="1" customWidth="1"/>
    <col min="11525" max="11525" width="13.33203125" style="35" customWidth="1"/>
    <col min="11526" max="11526" width="11.33203125" style="35" bestFit="1" customWidth="1"/>
    <col min="11527" max="11527" width="2.6640625" style="35" customWidth="1"/>
    <col min="11528" max="11528" width="17" style="35" bestFit="1" customWidth="1"/>
    <col min="11529" max="11529" width="10.109375" style="35" customWidth="1"/>
    <col min="11530" max="11530" width="11.33203125" style="35" bestFit="1" customWidth="1"/>
    <col min="11531" max="11531" width="2.6640625" style="35" customWidth="1"/>
    <col min="11532" max="11532" width="15.33203125" style="35" bestFit="1" customWidth="1"/>
    <col min="11533" max="11533" width="10.109375" style="35" bestFit="1" customWidth="1"/>
    <col min="11534" max="11534" width="11.33203125" style="35" bestFit="1" customWidth="1"/>
    <col min="11535" max="11535" width="2.6640625" style="35" customWidth="1"/>
    <col min="11536" max="11536" width="14.88671875" style="35" bestFit="1" customWidth="1"/>
    <col min="11537" max="11537" width="10.109375" style="35" bestFit="1" customWidth="1"/>
    <col min="11538" max="11538" width="11.33203125" style="35" bestFit="1" customWidth="1"/>
    <col min="11539" max="11539" width="2.6640625" style="35" customWidth="1"/>
    <col min="11540" max="11540" width="15.44140625" style="35" bestFit="1" customWidth="1"/>
    <col min="11541" max="11541" width="9.6640625" style="35" bestFit="1" customWidth="1"/>
    <col min="11542" max="11542" width="11.5546875" style="35" bestFit="1" customWidth="1"/>
    <col min="11543" max="11778" width="9.109375" style="35"/>
    <col min="11779" max="11779" width="12.44140625" style="35" bestFit="1" customWidth="1"/>
    <col min="11780" max="11780" width="15.44140625" style="35" bestFit="1" customWidth="1"/>
    <col min="11781" max="11781" width="13.33203125" style="35" customWidth="1"/>
    <col min="11782" max="11782" width="11.33203125" style="35" bestFit="1" customWidth="1"/>
    <col min="11783" max="11783" width="2.6640625" style="35" customWidth="1"/>
    <col min="11784" max="11784" width="17" style="35" bestFit="1" customWidth="1"/>
    <col min="11785" max="11785" width="10.109375" style="35" customWidth="1"/>
    <col min="11786" max="11786" width="11.33203125" style="35" bestFit="1" customWidth="1"/>
    <col min="11787" max="11787" width="2.6640625" style="35" customWidth="1"/>
    <col min="11788" max="11788" width="15.33203125" style="35" bestFit="1" customWidth="1"/>
    <col min="11789" max="11789" width="10.109375" style="35" bestFit="1" customWidth="1"/>
    <col min="11790" max="11790" width="11.33203125" style="35" bestFit="1" customWidth="1"/>
    <col min="11791" max="11791" width="2.6640625" style="35" customWidth="1"/>
    <col min="11792" max="11792" width="14.88671875" style="35" bestFit="1" customWidth="1"/>
    <col min="11793" max="11793" width="10.109375" style="35" bestFit="1" customWidth="1"/>
    <col min="11794" max="11794" width="11.33203125" style="35" bestFit="1" customWidth="1"/>
    <col min="11795" max="11795" width="2.6640625" style="35" customWidth="1"/>
    <col min="11796" max="11796" width="15.44140625" style="35" bestFit="1" customWidth="1"/>
    <col min="11797" max="11797" width="9.6640625" style="35" bestFit="1" customWidth="1"/>
    <col min="11798" max="11798" width="11.5546875" style="35" bestFit="1" customWidth="1"/>
    <col min="11799" max="12034" width="9.109375" style="35"/>
    <col min="12035" max="12035" width="12.44140625" style="35" bestFit="1" customWidth="1"/>
    <col min="12036" max="12036" width="15.44140625" style="35" bestFit="1" customWidth="1"/>
    <col min="12037" max="12037" width="13.33203125" style="35" customWidth="1"/>
    <col min="12038" max="12038" width="11.33203125" style="35" bestFit="1" customWidth="1"/>
    <col min="12039" max="12039" width="2.6640625" style="35" customWidth="1"/>
    <col min="12040" max="12040" width="17" style="35" bestFit="1" customWidth="1"/>
    <col min="12041" max="12041" width="10.109375" style="35" customWidth="1"/>
    <col min="12042" max="12042" width="11.33203125" style="35" bestFit="1" customWidth="1"/>
    <col min="12043" max="12043" width="2.6640625" style="35" customWidth="1"/>
    <col min="12044" max="12044" width="15.33203125" style="35" bestFit="1" customWidth="1"/>
    <col min="12045" max="12045" width="10.109375" style="35" bestFit="1" customWidth="1"/>
    <col min="12046" max="12046" width="11.33203125" style="35" bestFit="1" customWidth="1"/>
    <col min="12047" max="12047" width="2.6640625" style="35" customWidth="1"/>
    <col min="12048" max="12048" width="14.88671875" style="35" bestFit="1" customWidth="1"/>
    <col min="12049" max="12049" width="10.109375" style="35" bestFit="1" customWidth="1"/>
    <col min="12050" max="12050" width="11.33203125" style="35" bestFit="1" customWidth="1"/>
    <col min="12051" max="12051" width="2.6640625" style="35" customWidth="1"/>
    <col min="12052" max="12052" width="15.44140625" style="35" bestFit="1" customWidth="1"/>
    <col min="12053" max="12053" width="9.6640625" style="35" bestFit="1" customWidth="1"/>
    <col min="12054" max="12054" width="11.5546875" style="35" bestFit="1" customWidth="1"/>
    <col min="12055" max="12290" width="9.109375" style="35"/>
    <col min="12291" max="12291" width="12.44140625" style="35" bestFit="1" customWidth="1"/>
    <col min="12292" max="12292" width="15.44140625" style="35" bestFit="1" customWidth="1"/>
    <col min="12293" max="12293" width="13.33203125" style="35" customWidth="1"/>
    <col min="12294" max="12294" width="11.33203125" style="35" bestFit="1" customWidth="1"/>
    <col min="12295" max="12295" width="2.6640625" style="35" customWidth="1"/>
    <col min="12296" max="12296" width="17" style="35" bestFit="1" customWidth="1"/>
    <col min="12297" max="12297" width="10.109375" style="35" customWidth="1"/>
    <col min="12298" max="12298" width="11.33203125" style="35" bestFit="1" customWidth="1"/>
    <col min="12299" max="12299" width="2.6640625" style="35" customWidth="1"/>
    <col min="12300" max="12300" width="15.33203125" style="35" bestFit="1" customWidth="1"/>
    <col min="12301" max="12301" width="10.109375" style="35" bestFit="1" customWidth="1"/>
    <col min="12302" max="12302" width="11.33203125" style="35" bestFit="1" customWidth="1"/>
    <col min="12303" max="12303" width="2.6640625" style="35" customWidth="1"/>
    <col min="12304" max="12304" width="14.88671875" style="35" bestFit="1" customWidth="1"/>
    <col min="12305" max="12305" width="10.109375" style="35" bestFit="1" customWidth="1"/>
    <col min="12306" max="12306" width="11.33203125" style="35" bestFit="1" customWidth="1"/>
    <col min="12307" max="12307" width="2.6640625" style="35" customWidth="1"/>
    <col min="12308" max="12308" width="15.44140625" style="35" bestFit="1" customWidth="1"/>
    <col min="12309" max="12309" width="9.6640625" style="35" bestFit="1" customWidth="1"/>
    <col min="12310" max="12310" width="11.5546875" style="35" bestFit="1" customWidth="1"/>
    <col min="12311" max="12546" width="9.109375" style="35"/>
    <col min="12547" max="12547" width="12.44140625" style="35" bestFit="1" customWidth="1"/>
    <col min="12548" max="12548" width="15.44140625" style="35" bestFit="1" customWidth="1"/>
    <col min="12549" max="12549" width="13.33203125" style="35" customWidth="1"/>
    <col min="12550" max="12550" width="11.33203125" style="35" bestFit="1" customWidth="1"/>
    <col min="12551" max="12551" width="2.6640625" style="35" customWidth="1"/>
    <col min="12552" max="12552" width="17" style="35" bestFit="1" customWidth="1"/>
    <col min="12553" max="12553" width="10.109375" style="35" customWidth="1"/>
    <col min="12554" max="12554" width="11.33203125" style="35" bestFit="1" customWidth="1"/>
    <col min="12555" max="12555" width="2.6640625" style="35" customWidth="1"/>
    <col min="12556" max="12556" width="15.33203125" style="35" bestFit="1" customWidth="1"/>
    <col min="12557" max="12557" width="10.109375" style="35" bestFit="1" customWidth="1"/>
    <col min="12558" max="12558" width="11.33203125" style="35" bestFit="1" customWidth="1"/>
    <col min="12559" max="12559" width="2.6640625" style="35" customWidth="1"/>
    <col min="12560" max="12560" width="14.88671875" style="35" bestFit="1" customWidth="1"/>
    <col min="12561" max="12561" width="10.109375" style="35" bestFit="1" customWidth="1"/>
    <col min="12562" max="12562" width="11.33203125" style="35" bestFit="1" customWidth="1"/>
    <col min="12563" max="12563" width="2.6640625" style="35" customWidth="1"/>
    <col min="12564" max="12564" width="15.44140625" style="35" bestFit="1" customWidth="1"/>
    <col min="12565" max="12565" width="9.6640625" style="35" bestFit="1" customWidth="1"/>
    <col min="12566" max="12566" width="11.5546875" style="35" bestFit="1" customWidth="1"/>
    <col min="12567" max="12802" width="9.109375" style="35"/>
    <col min="12803" max="12803" width="12.44140625" style="35" bestFit="1" customWidth="1"/>
    <col min="12804" max="12804" width="15.44140625" style="35" bestFit="1" customWidth="1"/>
    <col min="12805" max="12805" width="13.33203125" style="35" customWidth="1"/>
    <col min="12806" max="12806" width="11.33203125" style="35" bestFit="1" customWidth="1"/>
    <col min="12807" max="12807" width="2.6640625" style="35" customWidth="1"/>
    <col min="12808" max="12808" width="17" style="35" bestFit="1" customWidth="1"/>
    <col min="12809" max="12809" width="10.109375" style="35" customWidth="1"/>
    <col min="12810" max="12810" width="11.33203125" style="35" bestFit="1" customWidth="1"/>
    <col min="12811" max="12811" width="2.6640625" style="35" customWidth="1"/>
    <col min="12812" max="12812" width="15.33203125" style="35" bestFit="1" customWidth="1"/>
    <col min="12813" max="12813" width="10.109375" style="35" bestFit="1" customWidth="1"/>
    <col min="12814" max="12814" width="11.33203125" style="35" bestFit="1" customWidth="1"/>
    <col min="12815" max="12815" width="2.6640625" style="35" customWidth="1"/>
    <col min="12816" max="12816" width="14.88671875" style="35" bestFit="1" customWidth="1"/>
    <col min="12817" max="12817" width="10.109375" style="35" bestFit="1" customWidth="1"/>
    <col min="12818" max="12818" width="11.33203125" style="35" bestFit="1" customWidth="1"/>
    <col min="12819" max="12819" width="2.6640625" style="35" customWidth="1"/>
    <col min="12820" max="12820" width="15.44140625" style="35" bestFit="1" customWidth="1"/>
    <col min="12821" max="12821" width="9.6640625" style="35" bestFit="1" customWidth="1"/>
    <col min="12822" max="12822" width="11.5546875" style="35" bestFit="1" customWidth="1"/>
    <col min="12823" max="13058" width="9.109375" style="35"/>
    <col min="13059" max="13059" width="12.44140625" style="35" bestFit="1" customWidth="1"/>
    <col min="13060" max="13060" width="15.44140625" style="35" bestFit="1" customWidth="1"/>
    <col min="13061" max="13061" width="13.33203125" style="35" customWidth="1"/>
    <col min="13062" max="13062" width="11.33203125" style="35" bestFit="1" customWidth="1"/>
    <col min="13063" max="13063" width="2.6640625" style="35" customWidth="1"/>
    <col min="13064" max="13064" width="17" style="35" bestFit="1" customWidth="1"/>
    <col min="13065" max="13065" width="10.109375" style="35" customWidth="1"/>
    <col min="13066" max="13066" width="11.33203125" style="35" bestFit="1" customWidth="1"/>
    <col min="13067" max="13067" width="2.6640625" style="35" customWidth="1"/>
    <col min="13068" max="13068" width="15.33203125" style="35" bestFit="1" customWidth="1"/>
    <col min="13069" max="13069" width="10.109375" style="35" bestFit="1" customWidth="1"/>
    <col min="13070" max="13070" width="11.33203125" style="35" bestFit="1" customWidth="1"/>
    <col min="13071" max="13071" width="2.6640625" style="35" customWidth="1"/>
    <col min="13072" max="13072" width="14.88671875" style="35" bestFit="1" customWidth="1"/>
    <col min="13073" max="13073" width="10.109375" style="35" bestFit="1" customWidth="1"/>
    <col min="13074" max="13074" width="11.33203125" style="35" bestFit="1" customWidth="1"/>
    <col min="13075" max="13075" width="2.6640625" style="35" customWidth="1"/>
    <col min="13076" max="13076" width="15.44140625" style="35" bestFit="1" customWidth="1"/>
    <col min="13077" max="13077" width="9.6640625" style="35" bestFit="1" customWidth="1"/>
    <col min="13078" max="13078" width="11.5546875" style="35" bestFit="1" customWidth="1"/>
    <col min="13079" max="13314" width="9.109375" style="35"/>
    <col min="13315" max="13315" width="12.44140625" style="35" bestFit="1" customWidth="1"/>
    <col min="13316" max="13316" width="15.44140625" style="35" bestFit="1" customWidth="1"/>
    <col min="13317" max="13317" width="13.33203125" style="35" customWidth="1"/>
    <col min="13318" max="13318" width="11.33203125" style="35" bestFit="1" customWidth="1"/>
    <col min="13319" max="13319" width="2.6640625" style="35" customWidth="1"/>
    <col min="13320" max="13320" width="17" style="35" bestFit="1" customWidth="1"/>
    <col min="13321" max="13321" width="10.109375" style="35" customWidth="1"/>
    <col min="13322" max="13322" width="11.33203125" style="35" bestFit="1" customWidth="1"/>
    <col min="13323" max="13323" width="2.6640625" style="35" customWidth="1"/>
    <col min="13324" max="13324" width="15.33203125" style="35" bestFit="1" customWidth="1"/>
    <col min="13325" max="13325" width="10.109375" style="35" bestFit="1" customWidth="1"/>
    <col min="13326" max="13326" width="11.33203125" style="35" bestFit="1" customWidth="1"/>
    <col min="13327" max="13327" width="2.6640625" style="35" customWidth="1"/>
    <col min="13328" max="13328" width="14.88671875" style="35" bestFit="1" customWidth="1"/>
    <col min="13329" max="13329" width="10.109375" style="35" bestFit="1" customWidth="1"/>
    <col min="13330" max="13330" width="11.33203125" style="35" bestFit="1" customWidth="1"/>
    <col min="13331" max="13331" width="2.6640625" style="35" customWidth="1"/>
    <col min="13332" max="13332" width="15.44140625" style="35" bestFit="1" customWidth="1"/>
    <col min="13333" max="13333" width="9.6640625" style="35" bestFit="1" customWidth="1"/>
    <col min="13334" max="13334" width="11.5546875" style="35" bestFit="1" customWidth="1"/>
    <col min="13335" max="13570" width="9.109375" style="35"/>
    <col min="13571" max="13571" width="12.44140625" style="35" bestFit="1" customWidth="1"/>
    <col min="13572" max="13572" width="15.44140625" style="35" bestFit="1" customWidth="1"/>
    <col min="13573" max="13573" width="13.33203125" style="35" customWidth="1"/>
    <col min="13574" max="13574" width="11.33203125" style="35" bestFit="1" customWidth="1"/>
    <col min="13575" max="13575" width="2.6640625" style="35" customWidth="1"/>
    <col min="13576" max="13576" width="17" style="35" bestFit="1" customWidth="1"/>
    <col min="13577" max="13577" width="10.109375" style="35" customWidth="1"/>
    <col min="13578" max="13578" width="11.33203125" style="35" bestFit="1" customWidth="1"/>
    <col min="13579" max="13579" width="2.6640625" style="35" customWidth="1"/>
    <col min="13580" max="13580" width="15.33203125" style="35" bestFit="1" customWidth="1"/>
    <col min="13581" max="13581" width="10.109375" style="35" bestFit="1" customWidth="1"/>
    <col min="13582" max="13582" width="11.33203125" style="35" bestFit="1" customWidth="1"/>
    <col min="13583" max="13583" width="2.6640625" style="35" customWidth="1"/>
    <col min="13584" max="13584" width="14.88671875" style="35" bestFit="1" customWidth="1"/>
    <col min="13585" max="13585" width="10.109375" style="35" bestFit="1" customWidth="1"/>
    <col min="13586" max="13586" width="11.33203125" style="35" bestFit="1" customWidth="1"/>
    <col min="13587" max="13587" width="2.6640625" style="35" customWidth="1"/>
    <col min="13588" max="13588" width="15.44140625" style="35" bestFit="1" customWidth="1"/>
    <col min="13589" max="13589" width="9.6640625" style="35" bestFit="1" customWidth="1"/>
    <col min="13590" max="13590" width="11.5546875" style="35" bestFit="1" customWidth="1"/>
    <col min="13591" max="13826" width="9.109375" style="35"/>
    <col min="13827" max="13827" width="12.44140625" style="35" bestFit="1" customWidth="1"/>
    <col min="13828" max="13828" width="15.44140625" style="35" bestFit="1" customWidth="1"/>
    <col min="13829" max="13829" width="13.33203125" style="35" customWidth="1"/>
    <col min="13830" max="13830" width="11.33203125" style="35" bestFit="1" customWidth="1"/>
    <col min="13831" max="13831" width="2.6640625" style="35" customWidth="1"/>
    <col min="13832" max="13832" width="17" style="35" bestFit="1" customWidth="1"/>
    <col min="13833" max="13833" width="10.109375" style="35" customWidth="1"/>
    <col min="13834" max="13834" width="11.33203125" style="35" bestFit="1" customWidth="1"/>
    <col min="13835" max="13835" width="2.6640625" style="35" customWidth="1"/>
    <col min="13836" max="13836" width="15.33203125" style="35" bestFit="1" customWidth="1"/>
    <col min="13837" max="13837" width="10.109375" style="35" bestFit="1" customWidth="1"/>
    <col min="13838" max="13838" width="11.33203125" style="35" bestFit="1" customWidth="1"/>
    <col min="13839" max="13839" width="2.6640625" style="35" customWidth="1"/>
    <col min="13840" max="13840" width="14.88671875" style="35" bestFit="1" customWidth="1"/>
    <col min="13841" max="13841" width="10.109375" style="35" bestFit="1" customWidth="1"/>
    <col min="13842" max="13842" width="11.33203125" style="35" bestFit="1" customWidth="1"/>
    <col min="13843" max="13843" width="2.6640625" style="35" customWidth="1"/>
    <col min="13844" max="13844" width="15.44140625" style="35" bestFit="1" customWidth="1"/>
    <col min="13845" max="13845" width="9.6640625" style="35" bestFit="1" customWidth="1"/>
    <col min="13846" max="13846" width="11.5546875" style="35" bestFit="1" customWidth="1"/>
    <col min="13847" max="14082" width="9.109375" style="35"/>
    <col min="14083" max="14083" width="12.44140625" style="35" bestFit="1" customWidth="1"/>
    <col min="14084" max="14084" width="15.44140625" style="35" bestFit="1" customWidth="1"/>
    <col min="14085" max="14085" width="13.33203125" style="35" customWidth="1"/>
    <col min="14086" max="14086" width="11.33203125" style="35" bestFit="1" customWidth="1"/>
    <col min="14087" max="14087" width="2.6640625" style="35" customWidth="1"/>
    <col min="14088" max="14088" width="17" style="35" bestFit="1" customWidth="1"/>
    <col min="14089" max="14089" width="10.109375" style="35" customWidth="1"/>
    <col min="14090" max="14090" width="11.33203125" style="35" bestFit="1" customWidth="1"/>
    <col min="14091" max="14091" width="2.6640625" style="35" customWidth="1"/>
    <col min="14092" max="14092" width="15.33203125" style="35" bestFit="1" customWidth="1"/>
    <col min="14093" max="14093" width="10.109375" style="35" bestFit="1" customWidth="1"/>
    <col min="14094" max="14094" width="11.33203125" style="35" bestFit="1" customWidth="1"/>
    <col min="14095" max="14095" width="2.6640625" style="35" customWidth="1"/>
    <col min="14096" max="14096" width="14.88671875" style="35" bestFit="1" customWidth="1"/>
    <col min="14097" max="14097" width="10.109375" style="35" bestFit="1" customWidth="1"/>
    <col min="14098" max="14098" width="11.33203125" style="35" bestFit="1" customWidth="1"/>
    <col min="14099" max="14099" width="2.6640625" style="35" customWidth="1"/>
    <col min="14100" max="14100" width="15.44140625" style="35" bestFit="1" customWidth="1"/>
    <col min="14101" max="14101" width="9.6640625" style="35" bestFit="1" customWidth="1"/>
    <col min="14102" max="14102" width="11.5546875" style="35" bestFit="1" customWidth="1"/>
    <col min="14103" max="14338" width="9.109375" style="35"/>
    <col min="14339" max="14339" width="12.44140625" style="35" bestFit="1" customWidth="1"/>
    <col min="14340" max="14340" width="15.44140625" style="35" bestFit="1" customWidth="1"/>
    <col min="14341" max="14341" width="13.33203125" style="35" customWidth="1"/>
    <col min="14342" max="14342" width="11.33203125" style="35" bestFit="1" customWidth="1"/>
    <col min="14343" max="14343" width="2.6640625" style="35" customWidth="1"/>
    <col min="14344" max="14344" width="17" style="35" bestFit="1" customWidth="1"/>
    <col min="14345" max="14345" width="10.109375" style="35" customWidth="1"/>
    <col min="14346" max="14346" width="11.33203125" style="35" bestFit="1" customWidth="1"/>
    <col min="14347" max="14347" width="2.6640625" style="35" customWidth="1"/>
    <col min="14348" max="14348" width="15.33203125" style="35" bestFit="1" customWidth="1"/>
    <col min="14349" max="14349" width="10.109375" style="35" bestFit="1" customWidth="1"/>
    <col min="14350" max="14350" width="11.33203125" style="35" bestFit="1" customWidth="1"/>
    <col min="14351" max="14351" width="2.6640625" style="35" customWidth="1"/>
    <col min="14352" max="14352" width="14.88671875" style="35" bestFit="1" customWidth="1"/>
    <col min="14353" max="14353" width="10.109375" style="35" bestFit="1" customWidth="1"/>
    <col min="14354" max="14354" width="11.33203125" style="35" bestFit="1" customWidth="1"/>
    <col min="14355" max="14355" width="2.6640625" style="35" customWidth="1"/>
    <col min="14356" max="14356" width="15.44140625" style="35" bestFit="1" customWidth="1"/>
    <col min="14357" max="14357" width="9.6640625" style="35" bestFit="1" customWidth="1"/>
    <col min="14358" max="14358" width="11.5546875" style="35" bestFit="1" customWidth="1"/>
    <col min="14359" max="14594" width="9.109375" style="35"/>
    <col min="14595" max="14595" width="12.44140625" style="35" bestFit="1" customWidth="1"/>
    <col min="14596" max="14596" width="15.44140625" style="35" bestFit="1" customWidth="1"/>
    <col min="14597" max="14597" width="13.33203125" style="35" customWidth="1"/>
    <col min="14598" max="14598" width="11.33203125" style="35" bestFit="1" customWidth="1"/>
    <col min="14599" max="14599" width="2.6640625" style="35" customWidth="1"/>
    <col min="14600" max="14600" width="17" style="35" bestFit="1" customWidth="1"/>
    <col min="14601" max="14601" width="10.109375" style="35" customWidth="1"/>
    <col min="14602" max="14602" width="11.33203125" style="35" bestFit="1" customWidth="1"/>
    <col min="14603" max="14603" width="2.6640625" style="35" customWidth="1"/>
    <col min="14604" max="14604" width="15.33203125" style="35" bestFit="1" customWidth="1"/>
    <col min="14605" max="14605" width="10.109375" style="35" bestFit="1" customWidth="1"/>
    <col min="14606" max="14606" width="11.33203125" style="35" bestFit="1" customWidth="1"/>
    <col min="14607" max="14607" width="2.6640625" style="35" customWidth="1"/>
    <col min="14608" max="14608" width="14.88671875" style="35" bestFit="1" customWidth="1"/>
    <col min="14609" max="14609" width="10.109375" style="35" bestFit="1" customWidth="1"/>
    <col min="14610" max="14610" width="11.33203125" style="35" bestFit="1" customWidth="1"/>
    <col min="14611" max="14611" width="2.6640625" style="35" customWidth="1"/>
    <col min="14612" max="14612" width="15.44140625" style="35" bestFit="1" customWidth="1"/>
    <col min="14613" max="14613" width="9.6640625" style="35" bestFit="1" customWidth="1"/>
    <col min="14614" max="14614" width="11.5546875" style="35" bestFit="1" customWidth="1"/>
    <col min="14615" max="14850" width="9.109375" style="35"/>
    <col min="14851" max="14851" width="12.44140625" style="35" bestFit="1" customWidth="1"/>
    <col min="14852" max="14852" width="15.44140625" style="35" bestFit="1" customWidth="1"/>
    <col min="14853" max="14853" width="13.33203125" style="35" customWidth="1"/>
    <col min="14854" max="14854" width="11.33203125" style="35" bestFit="1" customWidth="1"/>
    <col min="14855" max="14855" width="2.6640625" style="35" customWidth="1"/>
    <col min="14856" max="14856" width="17" style="35" bestFit="1" customWidth="1"/>
    <col min="14857" max="14857" width="10.109375" style="35" customWidth="1"/>
    <col min="14858" max="14858" width="11.33203125" style="35" bestFit="1" customWidth="1"/>
    <col min="14859" max="14859" width="2.6640625" style="35" customWidth="1"/>
    <col min="14860" max="14860" width="15.33203125" style="35" bestFit="1" customWidth="1"/>
    <col min="14861" max="14861" width="10.109375" style="35" bestFit="1" customWidth="1"/>
    <col min="14862" max="14862" width="11.33203125" style="35" bestFit="1" customWidth="1"/>
    <col min="14863" max="14863" width="2.6640625" style="35" customWidth="1"/>
    <col min="14864" max="14864" width="14.88671875" style="35" bestFit="1" customWidth="1"/>
    <col min="14865" max="14865" width="10.109375" style="35" bestFit="1" customWidth="1"/>
    <col min="14866" max="14866" width="11.33203125" style="35" bestFit="1" customWidth="1"/>
    <col min="14867" max="14867" width="2.6640625" style="35" customWidth="1"/>
    <col min="14868" max="14868" width="15.44140625" style="35" bestFit="1" customWidth="1"/>
    <col min="14869" max="14869" width="9.6640625" style="35" bestFit="1" customWidth="1"/>
    <col min="14870" max="14870" width="11.5546875" style="35" bestFit="1" customWidth="1"/>
    <col min="14871" max="15106" width="9.109375" style="35"/>
    <col min="15107" max="15107" width="12.44140625" style="35" bestFit="1" customWidth="1"/>
    <col min="15108" max="15108" width="15.44140625" style="35" bestFit="1" customWidth="1"/>
    <col min="15109" max="15109" width="13.33203125" style="35" customWidth="1"/>
    <col min="15110" max="15110" width="11.33203125" style="35" bestFit="1" customWidth="1"/>
    <col min="15111" max="15111" width="2.6640625" style="35" customWidth="1"/>
    <col min="15112" max="15112" width="17" style="35" bestFit="1" customWidth="1"/>
    <col min="15113" max="15113" width="10.109375" style="35" customWidth="1"/>
    <col min="15114" max="15114" width="11.33203125" style="35" bestFit="1" customWidth="1"/>
    <col min="15115" max="15115" width="2.6640625" style="35" customWidth="1"/>
    <col min="15116" max="15116" width="15.33203125" style="35" bestFit="1" customWidth="1"/>
    <col min="15117" max="15117" width="10.109375" style="35" bestFit="1" customWidth="1"/>
    <col min="15118" max="15118" width="11.33203125" style="35" bestFit="1" customWidth="1"/>
    <col min="15119" max="15119" width="2.6640625" style="35" customWidth="1"/>
    <col min="15120" max="15120" width="14.88671875" style="35" bestFit="1" customWidth="1"/>
    <col min="15121" max="15121" width="10.109375" style="35" bestFit="1" customWidth="1"/>
    <col min="15122" max="15122" width="11.33203125" style="35" bestFit="1" customWidth="1"/>
    <col min="15123" max="15123" width="2.6640625" style="35" customWidth="1"/>
    <col min="15124" max="15124" width="15.44140625" style="35" bestFit="1" customWidth="1"/>
    <col min="15125" max="15125" width="9.6640625" style="35" bestFit="1" customWidth="1"/>
    <col min="15126" max="15126" width="11.5546875" style="35" bestFit="1" customWidth="1"/>
    <col min="15127" max="15362" width="9.109375" style="35"/>
    <col min="15363" max="15363" width="12.44140625" style="35" bestFit="1" customWidth="1"/>
    <col min="15364" max="15364" width="15.44140625" style="35" bestFit="1" customWidth="1"/>
    <col min="15365" max="15365" width="13.33203125" style="35" customWidth="1"/>
    <col min="15366" max="15366" width="11.33203125" style="35" bestFit="1" customWidth="1"/>
    <col min="15367" max="15367" width="2.6640625" style="35" customWidth="1"/>
    <col min="15368" max="15368" width="17" style="35" bestFit="1" customWidth="1"/>
    <col min="15369" max="15369" width="10.109375" style="35" customWidth="1"/>
    <col min="15370" max="15370" width="11.33203125" style="35" bestFit="1" customWidth="1"/>
    <col min="15371" max="15371" width="2.6640625" style="35" customWidth="1"/>
    <col min="15372" max="15372" width="15.33203125" style="35" bestFit="1" customWidth="1"/>
    <col min="15373" max="15373" width="10.109375" style="35" bestFit="1" customWidth="1"/>
    <col min="15374" max="15374" width="11.33203125" style="35" bestFit="1" customWidth="1"/>
    <col min="15375" max="15375" width="2.6640625" style="35" customWidth="1"/>
    <col min="15376" max="15376" width="14.88671875" style="35" bestFit="1" customWidth="1"/>
    <col min="15377" max="15377" width="10.109375" style="35" bestFit="1" customWidth="1"/>
    <col min="15378" max="15378" width="11.33203125" style="35" bestFit="1" customWidth="1"/>
    <col min="15379" max="15379" width="2.6640625" style="35" customWidth="1"/>
    <col min="15380" max="15380" width="15.44140625" style="35" bestFit="1" customWidth="1"/>
    <col min="15381" max="15381" width="9.6640625" style="35" bestFit="1" customWidth="1"/>
    <col min="15382" max="15382" width="11.5546875" style="35" bestFit="1" customWidth="1"/>
    <col min="15383" max="15618" width="9.109375" style="35"/>
    <col min="15619" max="15619" width="12.44140625" style="35" bestFit="1" customWidth="1"/>
    <col min="15620" max="15620" width="15.44140625" style="35" bestFit="1" customWidth="1"/>
    <col min="15621" max="15621" width="13.33203125" style="35" customWidth="1"/>
    <col min="15622" max="15622" width="11.33203125" style="35" bestFit="1" customWidth="1"/>
    <col min="15623" max="15623" width="2.6640625" style="35" customWidth="1"/>
    <col min="15624" max="15624" width="17" style="35" bestFit="1" customWidth="1"/>
    <col min="15625" max="15625" width="10.109375" style="35" customWidth="1"/>
    <col min="15626" max="15626" width="11.33203125" style="35" bestFit="1" customWidth="1"/>
    <col min="15627" max="15627" width="2.6640625" style="35" customWidth="1"/>
    <col min="15628" max="15628" width="15.33203125" style="35" bestFit="1" customWidth="1"/>
    <col min="15629" max="15629" width="10.109375" style="35" bestFit="1" customWidth="1"/>
    <col min="15630" max="15630" width="11.33203125" style="35" bestFit="1" customWidth="1"/>
    <col min="15631" max="15631" width="2.6640625" style="35" customWidth="1"/>
    <col min="15632" max="15632" width="14.88671875" style="35" bestFit="1" customWidth="1"/>
    <col min="15633" max="15633" width="10.109375" style="35" bestFit="1" customWidth="1"/>
    <col min="15634" max="15634" width="11.33203125" style="35" bestFit="1" customWidth="1"/>
    <col min="15635" max="15635" width="2.6640625" style="35" customWidth="1"/>
    <col min="15636" max="15636" width="15.44140625" style="35" bestFit="1" customWidth="1"/>
    <col min="15637" max="15637" width="9.6640625" style="35" bestFit="1" customWidth="1"/>
    <col min="15638" max="15638" width="11.5546875" style="35" bestFit="1" customWidth="1"/>
    <col min="15639" max="15874" width="9.109375" style="35"/>
    <col min="15875" max="15875" width="12.44140625" style="35" bestFit="1" customWidth="1"/>
    <col min="15876" max="15876" width="15.44140625" style="35" bestFit="1" customWidth="1"/>
    <col min="15877" max="15877" width="13.33203125" style="35" customWidth="1"/>
    <col min="15878" max="15878" width="11.33203125" style="35" bestFit="1" customWidth="1"/>
    <col min="15879" max="15879" width="2.6640625" style="35" customWidth="1"/>
    <col min="15880" max="15880" width="17" style="35" bestFit="1" customWidth="1"/>
    <col min="15881" max="15881" width="10.109375" style="35" customWidth="1"/>
    <col min="15882" max="15882" width="11.33203125" style="35" bestFit="1" customWidth="1"/>
    <col min="15883" max="15883" width="2.6640625" style="35" customWidth="1"/>
    <col min="15884" max="15884" width="15.33203125" style="35" bestFit="1" customWidth="1"/>
    <col min="15885" max="15885" width="10.109375" style="35" bestFit="1" customWidth="1"/>
    <col min="15886" max="15886" width="11.33203125" style="35" bestFit="1" customWidth="1"/>
    <col min="15887" max="15887" width="2.6640625" style="35" customWidth="1"/>
    <col min="15888" max="15888" width="14.88671875" style="35" bestFit="1" customWidth="1"/>
    <col min="15889" max="15889" width="10.109375" style="35" bestFit="1" customWidth="1"/>
    <col min="15890" max="15890" width="11.33203125" style="35" bestFit="1" customWidth="1"/>
    <col min="15891" max="15891" width="2.6640625" style="35" customWidth="1"/>
    <col min="15892" max="15892" width="15.44140625" style="35" bestFit="1" customWidth="1"/>
    <col min="15893" max="15893" width="9.6640625" style="35" bestFit="1" customWidth="1"/>
    <col min="15894" max="15894" width="11.5546875" style="35" bestFit="1" customWidth="1"/>
    <col min="15895" max="16130" width="9.109375" style="35"/>
    <col min="16131" max="16131" width="12.44140625" style="35" bestFit="1" customWidth="1"/>
    <col min="16132" max="16132" width="15.44140625" style="35" bestFit="1" customWidth="1"/>
    <col min="16133" max="16133" width="13.33203125" style="35" customWidth="1"/>
    <col min="16134" max="16134" width="11.33203125" style="35" bestFit="1" customWidth="1"/>
    <col min="16135" max="16135" width="2.6640625" style="35" customWidth="1"/>
    <col min="16136" max="16136" width="17" style="35" bestFit="1" customWidth="1"/>
    <col min="16137" max="16137" width="10.109375" style="35" customWidth="1"/>
    <col min="16138" max="16138" width="11.33203125" style="35" bestFit="1" customWidth="1"/>
    <col min="16139" max="16139" width="2.6640625" style="35" customWidth="1"/>
    <col min="16140" max="16140" width="15.33203125" style="35" bestFit="1" customWidth="1"/>
    <col min="16141" max="16141" width="10.109375" style="35" bestFit="1" customWidth="1"/>
    <col min="16142" max="16142" width="11.33203125" style="35" bestFit="1" customWidth="1"/>
    <col min="16143" max="16143" width="2.6640625" style="35" customWidth="1"/>
    <col min="16144" max="16144" width="14.88671875" style="35" bestFit="1" customWidth="1"/>
    <col min="16145" max="16145" width="10.109375" style="35" bestFit="1" customWidth="1"/>
    <col min="16146" max="16146" width="11.33203125" style="35" bestFit="1" customWidth="1"/>
    <col min="16147" max="16147" width="2.6640625" style="35" customWidth="1"/>
    <col min="16148" max="16148" width="15.44140625" style="35" bestFit="1" customWidth="1"/>
    <col min="16149" max="16149" width="9.6640625" style="35" bestFit="1" customWidth="1"/>
    <col min="16150" max="16150" width="11.5546875" style="35" bestFit="1" customWidth="1"/>
    <col min="16151" max="16384" width="9.109375" style="35"/>
  </cols>
  <sheetData>
    <row r="1" spans="1:25" x14ac:dyDescent="0.3">
      <c r="A1" s="34" t="s">
        <v>108</v>
      </c>
      <c r="K1" s="40"/>
      <c r="M1" s="40"/>
    </row>
    <row r="2" spans="1:25" x14ac:dyDescent="0.3">
      <c r="A2" s="34"/>
      <c r="F2" s="51" t="s">
        <v>61</v>
      </c>
      <c r="K2" s="40"/>
      <c r="M2" s="40"/>
    </row>
    <row r="3" spans="1:25" s="34" customFormat="1" x14ac:dyDescent="0.3">
      <c r="C3" s="34" t="s">
        <v>109</v>
      </c>
      <c r="D3" s="43" t="s">
        <v>90</v>
      </c>
      <c r="E3" s="51">
        <v>2016</v>
      </c>
      <c r="F3" s="51" t="s">
        <v>95</v>
      </c>
      <c r="H3" s="34" t="s">
        <v>93</v>
      </c>
      <c r="K3" s="34" t="s">
        <v>68</v>
      </c>
      <c r="N3" s="34" t="s">
        <v>67</v>
      </c>
      <c r="P3" s="43"/>
      <c r="Q3" s="34" t="s">
        <v>66</v>
      </c>
      <c r="S3" s="43"/>
      <c r="T3" s="34" t="s">
        <v>65</v>
      </c>
      <c r="W3" s="34" t="s">
        <v>64</v>
      </c>
    </row>
    <row r="4" spans="1:25" s="34" customFormat="1" x14ac:dyDescent="0.3">
      <c r="A4" s="34" t="s">
        <v>102</v>
      </c>
      <c r="B4" s="34" t="s">
        <v>79</v>
      </c>
      <c r="C4" s="34" t="s">
        <v>81</v>
      </c>
      <c r="D4" s="43" t="s">
        <v>114</v>
      </c>
      <c r="E4" s="44" t="s">
        <v>91</v>
      </c>
      <c r="F4" s="51" t="s">
        <v>96</v>
      </c>
      <c r="H4" s="34" t="s">
        <v>94</v>
      </c>
      <c r="I4" s="34" t="s">
        <v>97</v>
      </c>
      <c r="J4" s="52" t="s">
        <v>115</v>
      </c>
      <c r="K4" s="34" t="s">
        <v>77</v>
      </c>
      <c r="L4" s="34" t="s">
        <v>78</v>
      </c>
      <c r="M4" s="52" t="s">
        <v>116</v>
      </c>
      <c r="N4" s="34" t="s">
        <v>75</v>
      </c>
      <c r="O4" s="34" t="s">
        <v>76</v>
      </c>
      <c r="P4" s="52" t="s">
        <v>117</v>
      </c>
      <c r="Q4" s="34" t="s">
        <v>73</v>
      </c>
      <c r="R4" s="34" t="s">
        <v>74</v>
      </c>
      <c r="S4" s="52" t="s">
        <v>118</v>
      </c>
      <c r="T4" s="34" t="s">
        <v>71</v>
      </c>
      <c r="U4" s="34" t="s">
        <v>72</v>
      </c>
      <c r="V4" s="52" t="s">
        <v>119</v>
      </c>
      <c r="W4" s="34" t="s">
        <v>69</v>
      </c>
      <c r="X4" s="34" t="s">
        <v>70</v>
      </c>
      <c r="Y4" s="52" t="s">
        <v>120</v>
      </c>
    </row>
    <row r="5" spans="1:25" s="34" customFormat="1" x14ac:dyDescent="0.3">
      <c r="A5" s="34" t="s">
        <v>82</v>
      </c>
      <c r="B5" s="34" t="s">
        <v>98</v>
      </c>
      <c r="C5" s="33">
        <v>19469</v>
      </c>
      <c r="D5" s="45">
        <f>AVERAGE(J5,M5,P5,S5,V5,Y5)</f>
        <v>1.0821769339518641</v>
      </c>
      <c r="E5" s="57">
        <f>C5*D5</f>
        <v>21068.902727108842</v>
      </c>
      <c r="F5" s="37" t="s">
        <v>121</v>
      </c>
      <c r="H5" s="39">
        <v>34857</v>
      </c>
      <c r="I5" s="39">
        <v>34886</v>
      </c>
      <c r="J5" s="45">
        <f>I5/H5</f>
        <v>1.0008319706228304</v>
      </c>
      <c r="K5" s="39">
        <v>18000</v>
      </c>
      <c r="L5" s="39">
        <v>18219</v>
      </c>
      <c r="M5" s="45">
        <f>L5/K5</f>
        <v>1.0121666666666667</v>
      </c>
      <c r="N5" s="39">
        <v>15624</v>
      </c>
      <c r="O5" s="39">
        <v>16361</v>
      </c>
      <c r="P5" s="45">
        <f>O5/N5</f>
        <v>1.0471710189452126</v>
      </c>
      <c r="Q5" s="39">
        <v>12000</v>
      </c>
      <c r="R5" s="39">
        <v>13256</v>
      </c>
      <c r="S5" s="45">
        <f>R5/Q5</f>
        <v>1.1046666666666667</v>
      </c>
      <c r="T5" s="39">
        <v>23945</v>
      </c>
      <c r="U5" s="39">
        <v>30825</v>
      </c>
      <c r="V5" s="45">
        <f>U5/T5</f>
        <v>1.2873251200668199</v>
      </c>
      <c r="W5" s="39">
        <v>162371</v>
      </c>
      <c r="X5" s="39">
        <v>169012</v>
      </c>
      <c r="Y5" s="45">
        <f>X5/W5</f>
        <v>1.0409001607429897</v>
      </c>
    </row>
    <row r="6" spans="1:25" s="34" customFormat="1" x14ac:dyDescent="0.3">
      <c r="A6" s="34" t="s">
        <v>83</v>
      </c>
      <c r="B6" s="34" t="s">
        <v>85</v>
      </c>
      <c r="C6" s="33">
        <v>256090</v>
      </c>
      <c r="D6" s="45">
        <f>AVERAGE(J6,M6,P6,S6,V6,Y6)</f>
        <v>1.0559217550007611</v>
      </c>
      <c r="E6" s="57">
        <f>C6*D6</f>
        <v>270411.00223814492</v>
      </c>
      <c r="F6" s="37" t="s">
        <v>121</v>
      </c>
      <c r="H6" s="39">
        <v>238528</v>
      </c>
      <c r="I6" s="39">
        <v>250327</v>
      </c>
      <c r="J6" s="45">
        <f>I6/H6</f>
        <v>1.0494658907968877</v>
      </c>
      <c r="K6" s="39">
        <v>234214</v>
      </c>
      <c r="L6" s="39">
        <v>254295</v>
      </c>
      <c r="M6" s="45">
        <f>L6/K6</f>
        <v>1.0857378295063489</v>
      </c>
      <c r="N6" s="39">
        <v>208167</v>
      </c>
      <c r="O6" s="39">
        <v>214999</v>
      </c>
      <c r="P6" s="45">
        <f>O6/N6</f>
        <v>1.0328198033309794</v>
      </c>
      <c r="Q6" s="39">
        <v>208403</v>
      </c>
      <c r="R6" s="39">
        <v>214204</v>
      </c>
      <c r="S6" s="45">
        <f>R6/Q6</f>
        <v>1.0278354918115382</v>
      </c>
      <c r="T6" s="39">
        <v>194532</v>
      </c>
      <c r="U6" s="39">
        <v>216470</v>
      </c>
      <c r="V6" s="45">
        <f>U6/T6</f>
        <v>1.1127732198301565</v>
      </c>
      <c r="W6" s="39">
        <v>288048</v>
      </c>
      <c r="X6" s="39">
        <v>295796</v>
      </c>
      <c r="Y6" s="45">
        <f>X6/W6</f>
        <v>1.0268982947286562</v>
      </c>
    </row>
    <row r="7" spans="1:25" x14ac:dyDescent="0.3">
      <c r="B7" s="35" t="s">
        <v>86</v>
      </c>
      <c r="C7" s="33">
        <v>0</v>
      </c>
      <c r="E7" s="57">
        <f>C7*D$9</f>
        <v>0</v>
      </c>
      <c r="H7" s="33">
        <v>214</v>
      </c>
      <c r="I7" s="33">
        <v>289</v>
      </c>
      <c r="K7" s="33">
        <v>4</v>
      </c>
      <c r="L7" s="33">
        <v>4</v>
      </c>
      <c r="M7" s="53"/>
      <c r="N7" s="33">
        <v>2477</v>
      </c>
      <c r="O7" s="33">
        <v>3564</v>
      </c>
      <c r="P7" s="42"/>
      <c r="Q7" s="33">
        <v>104</v>
      </c>
      <c r="R7" s="33">
        <v>104</v>
      </c>
      <c r="S7" s="54"/>
      <c r="T7" s="33">
        <v>80000</v>
      </c>
      <c r="U7" s="33">
        <v>69153</v>
      </c>
      <c r="V7" s="54"/>
      <c r="W7" s="33">
        <v>0</v>
      </c>
      <c r="X7" s="33">
        <v>4613</v>
      </c>
      <c r="Y7" s="54"/>
    </row>
    <row r="8" spans="1:25" s="40" customFormat="1" x14ac:dyDescent="0.3">
      <c r="A8" s="35"/>
      <c r="B8" s="35" t="s">
        <v>87</v>
      </c>
      <c r="C8" s="33">
        <v>11811</v>
      </c>
      <c r="D8" s="42"/>
      <c r="E8" s="57">
        <f>C8*D$9</f>
        <v>16853.105623770436</v>
      </c>
      <c r="G8" s="35"/>
      <c r="H8" s="33">
        <v>17089</v>
      </c>
      <c r="I8" s="33">
        <v>22158</v>
      </c>
      <c r="K8" s="33">
        <v>49899</v>
      </c>
      <c r="L8" s="33">
        <v>74528</v>
      </c>
      <c r="M8" s="53"/>
      <c r="N8" s="33">
        <v>27000</v>
      </c>
      <c r="O8" s="33">
        <v>77022</v>
      </c>
      <c r="P8" s="42"/>
      <c r="Q8" s="33">
        <v>168779</v>
      </c>
      <c r="R8" s="33">
        <v>187292</v>
      </c>
      <c r="S8" s="54"/>
      <c r="T8" s="33">
        <v>164589</v>
      </c>
      <c r="U8" s="33">
        <v>257241</v>
      </c>
      <c r="V8" s="54"/>
      <c r="W8" s="33">
        <v>37413</v>
      </c>
      <c r="X8" s="33">
        <v>17559</v>
      </c>
      <c r="Y8" s="54"/>
    </row>
    <row r="9" spans="1:25" s="34" customFormat="1" x14ac:dyDescent="0.3">
      <c r="A9" s="34" t="s">
        <v>62</v>
      </c>
      <c r="B9" s="34" t="s">
        <v>84</v>
      </c>
      <c r="C9" s="39">
        <f>SUM(C7:C8)</f>
        <v>11811</v>
      </c>
      <c r="D9" s="45">
        <f>AVERAGE(J9,M9,P9,S9,V9,Y9)</f>
        <v>1.4268991299441567</v>
      </c>
      <c r="E9" s="39">
        <f>SUM(E7:E8)</f>
        <v>16853.105623770436</v>
      </c>
      <c r="F9" s="37" t="s">
        <v>121</v>
      </c>
      <c r="H9" s="39">
        <f>SUM(H7:H8)</f>
        <v>17303</v>
      </c>
      <c r="I9" s="39">
        <f>SUM(I7:I8)</f>
        <v>22447</v>
      </c>
      <c r="J9" s="45">
        <f>I9/H9</f>
        <v>1.2972894873721319</v>
      </c>
      <c r="K9" s="39">
        <f>SUM(K7:K8)</f>
        <v>49903</v>
      </c>
      <c r="L9" s="39">
        <f>SUM(L7:L8)</f>
        <v>74532</v>
      </c>
      <c r="M9" s="45">
        <f>L9/K9</f>
        <v>1.4935374626775946</v>
      </c>
      <c r="N9" s="39">
        <f>SUM(N7:N8)</f>
        <v>29477</v>
      </c>
      <c r="O9" s="39">
        <f>SUM(O7:O8)</f>
        <v>80586</v>
      </c>
      <c r="P9" s="45">
        <f>O9/N9</f>
        <v>2.7338602978593478</v>
      </c>
      <c r="Q9" s="39">
        <f>SUM(Q7:Q8)</f>
        <v>168883</v>
      </c>
      <c r="R9" s="39">
        <f>SUM(R7:R8)</f>
        <v>187396</v>
      </c>
      <c r="S9" s="45">
        <f>R9/Q9</f>
        <v>1.1096202696541393</v>
      </c>
      <c r="T9" s="39">
        <f>SUM(T7:T8)</f>
        <v>244589</v>
      </c>
      <c r="U9" s="39">
        <f>SUM(U7:U8)</f>
        <v>326394</v>
      </c>
      <c r="V9" s="45">
        <f>U9/T9</f>
        <v>1.3344590312728699</v>
      </c>
      <c r="W9" s="39">
        <f>SUM(W7:W8)</f>
        <v>37413</v>
      </c>
      <c r="X9" s="39">
        <f>SUM(X7:X8)</f>
        <v>22172</v>
      </c>
      <c r="Y9" s="45">
        <f>X9/W9</f>
        <v>0.59262823082885629</v>
      </c>
    </row>
    <row r="10" spans="1:25" s="40" customFormat="1" x14ac:dyDescent="0.3">
      <c r="B10" s="40" t="s">
        <v>7</v>
      </c>
      <c r="C10" s="33">
        <v>0</v>
      </c>
      <c r="D10" s="42"/>
      <c r="E10" s="57">
        <f>C10*D$19</f>
        <v>0</v>
      </c>
      <c r="I10" s="33"/>
      <c r="L10" s="33"/>
      <c r="M10" s="53"/>
      <c r="T10" s="33"/>
      <c r="U10" s="33"/>
      <c r="V10" s="53"/>
      <c r="W10" s="33">
        <v>2240</v>
      </c>
      <c r="X10" s="33">
        <v>2240</v>
      </c>
      <c r="Y10" s="53"/>
    </row>
    <row r="11" spans="1:25" s="40" customFormat="1" x14ac:dyDescent="0.3">
      <c r="B11" s="35" t="s">
        <v>8</v>
      </c>
      <c r="C11" s="33">
        <v>17884</v>
      </c>
      <c r="D11" s="42"/>
      <c r="E11" s="57">
        <f t="shared" ref="E11:E18" si="0">C11*D$19</f>
        <v>21600.362953051284</v>
      </c>
      <c r="G11" s="35"/>
      <c r="H11" s="33">
        <v>28400</v>
      </c>
      <c r="I11" s="33">
        <v>29180</v>
      </c>
      <c r="K11" s="33">
        <v>17287</v>
      </c>
      <c r="L11" s="33">
        <v>21155</v>
      </c>
      <c r="M11" s="53"/>
      <c r="N11" s="33">
        <v>6474</v>
      </c>
      <c r="O11" s="33">
        <v>8329</v>
      </c>
      <c r="P11" s="42"/>
      <c r="Q11" s="33">
        <v>10797</v>
      </c>
      <c r="R11" s="33">
        <v>13012</v>
      </c>
      <c r="S11" s="54"/>
      <c r="T11" s="33">
        <v>27936</v>
      </c>
      <c r="U11" s="33">
        <v>32862</v>
      </c>
      <c r="V11" s="54"/>
      <c r="W11" s="33">
        <v>62159</v>
      </c>
      <c r="X11" s="33">
        <v>63606</v>
      </c>
      <c r="Y11" s="54"/>
    </row>
    <row r="12" spans="1:25" s="40" customFormat="1" x14ac:dyDescent="0.3">
      <c r="B12" s="35" t="s">
        <v>3</v>
      </c>
      <c r="C12" s="33">
        <v>0</v>
      </c>
      <c r="D12" s="42"/>
      <c r="E12" s="57">
        <f t="shared" si="0"/>
        <v>0</v>
      </c>
      <c r="I12" s="33"/>
      <c r="L12" s="33"/>
      <c r="M12" s="53"/>
      <c r="N12" s="41"/>
      <c r="T12" s="33">
        <v>3360</v>
      </c>
      <c r="U12" s="33">
        <v>8</v>
      </c>
      <c r="V12" s="54"/>
      <c r="W12" s="33"/>
      <c r="X12" s="33"/>
      <c r="Y12" s="54"/>
    </row>
    <row r="13" spans="1:25" s="40" customFormat="1" x14ac:dyDescent="0.3">
      <c r="B13" s="35" t="s">
        <v>88</v>
      </c>
      <c r="C13" s="57">
        <v>11146</v>
      </c>
      <c r="D13" s="42"/>
      <c r="E13" s="57">
        <f t="shared" si="0"/>
        <v>13462.181026320153</v>
      </c>
      <c r="G13" s="35"/>
      <c r="H13" s="33">
        <v>26374</v>
      </c>
      <c r="I13" s="33">
        <v>27955</v>
      </c>
      <c r="K13" s="33">
        <v>12142</v>
      </c>
      <c r="L13" s="33">
        <v>20539</v>
      </c>
      <c r="M13" s="53"/>
      <c r="N13" s="33">
        <v>6364</v>
      </c>
      <c r="O13" s="33">
        <v>10102</v>
      </c>
      <c r="P13" s="42"/>
      <c r="Q13" s="33">
        <v>0</v>
      </c>
      <c r="R13" s="33">
        <v>0</v>
      </c>
      <c r="S13" s="54"/>
      <c r="T13" s="33">
        <v>2261</v>
      </c>
      <c r="U13" s="33">
        <v>2248</v>
      </c>
      <c r="V13" s="54"/>
      <c r="W13" s="33">
        <v>75747</v>
      </c>
      <c r="X13" s="33">
        <v>67497</v>
      </c>
      <c r="Y13" s="54"/>
    </row>
    <row r="14" spans="1:25" s="40" customFormat="1" x14ac:dyDescent="0.3">
      <c r="B14" s="35" t="s">
        <v>92</v>
      </c>
      <c r="C14" s="33">
        <v>0</v>
      </c>
      <c r="D14" s="42"/>
      <c r="E14" s="57">
        <f t="shared" si="0"/>
        <v>0</v>
      </c>
      <c r="H14" s="40">
        <v>0</v>
      </c>
      <c r="I14" s="33">
        <v>0</v>
      </c>
      <c r="K14" s="33">
        <v>0</v>
      </c>
      <c r="L14" s="33">
        <v>0</v>
      </c>
      <c r="M14" s="53"/>
      <c r="N14" s="40">
        <v>0</v>
      </c>
      <c r="O14" s="40">
        <v>0</v>
      </c>
      <c r="P14" s="42"/>
      <c r="Q14" s="40">
        <v>0</v>
      </c>
      <c r="R14" s="40">
        <v>0</v>
      </c>
      <c r="T14" s="33">
        <v>0</v>
      </c>
      <c r="U14" s="33">
        <v>0</v>
      </c>
      <c r="V14" s="53"/>
      <c r="W14" s="33">
        <v>11643</v>
      </c>
      <c r="X14" s="33">
        <v>11643</v>
      </c>
      <c r="Y14" s="53"/>
    </row>
    <row r="15" spans="1:25" s="40" customFormat="1" x14ac:dyDescent="0.3">
      <c r="B15" s="35" t="s">
        <v>12</v>
      </c>
      <c r="C15" s="33">
        <v>2649</v>
      </c>
      <c r="D15" s="42"/>
      <c r="E15" s="57">
        <f t="shared" si="0"/>
        <v>3199.472235665</v>
      </c>
      <c r="G15" s="35"/>
      <c r="H15" s="33">
        <v>4040</v>
      </c>
      <c r="I15" s="33">
        <v>5749</v>
      </c>
      <c r="K15" s="33">
        <v>4178</v>
      </c>
      <c r="L15" s="33">
        <v>4078</v>
      </c>
      <c r="M15" s="53"/>
      <c r="N15" s="33">
        <v>3577</v>
      </c>
      <c r="O15" s="33">
        <v>5267</v>
      </c>
      <c r="Q15" s="33">
        <v>5492</v>
      </c>
      <c r="R15" s="33">
        <v>5492</v>
      </c>
      <c r="S15" s="54"/>
      <c r="T15" s="33">
        <v>9254</v>
      </c>
      <c r="U15" s="33">
        <v>9253</v>
      </c>
      <c r="V15" s="54"/>
      <c r="W15" s="33">
        <v>8183</v>
      </c>
      <c r="X15" s="33">
        <v>8183</v>
      </c>
      <c r="Y15" s="54"/>
    </row>
    <row r="16" spans="1:25" s="40" customFormat="1" x14ac:dyDescent="0.3">
      <c r="B16" s="35" t="s">
        <v>89</v>
      </c>
      <c r="C16" s="33">
        <v>0</v>
      </c>
      <c r="D16" s="42"/>
      <c r="E16" s="57">
        <f t="shared" si="0"/>
        <v>0</v>
      </c>
      <c r="G16" s="35"/>
      <c r="H16" s="33">
        <v>0</v>
      </c>
      <c r="I16" s="33">
        <v>0</v>
      </c>
      <c r="K16" s="33">
        <v>0</v>
      </c>
      <c r="L16" s="33">
        <v>2557</v>
      </c>
      <c r="M16" s="53"/>
      <c r="N16" s="33">
        <v>2670</v>
      </c>
      <c r="O16" s="33">
        <v>2670</v>
      </c>
      <c r="P16" s="42"/>
      <c r="Q16" s="33">
        <v>2996</v>
      </c>
      <c r="R16" s="33">
        <v>5346</v>
      </c>
      <c r="S16" s="54"/>
      <c r="T16" s="33">
        <v>662</v>
      </c>
      <c r="U16" s="33">
        <v>674</v>
      </c>
      <c r="V16" s="54"/>
      <c r="W16" s="33">
        <v>0</v>
      </c>
      <c r="X16" s="33">
        <v>40516</v>
      </c>
      <c r="Y16" s="54"/>
    </row>
    <row r="17" spans="1:25" s="40" customFormat="1" x14ac:dyDescent="0.3">
      <c r="B17" s="35" t="s">
        <v>13</v>
      </c>
      <c r="C17" s="33">
        <v>0</v>
      </c>
      <c r="D17" s="42"/>
      <c r="E17" s="57">
        <f t="shared" si="0"/>
        <v>0</v>
      </c>
      <c r="G17" s="35"/>
      <c r="H17" s="33">
        <v>78</v>
      </c>
      <c r="I17" s="33">
        <v>2606</v>
      </c>
      <c r="K17" s="33"/>
      <c r="Q17" s="42">
        <v>0</v>
      </c>
      <c r="R17" s="40">
        <v>0</v>
      </c>
      <c r="T17" s="33">
        <v>8229</v>
      </c>
      <c r="U17" s="33">
        <v>8229</v>
      </c>
      <c r="V17" s="54"/>
      <c r="W17" s="33">
        <v>17493</v>
      </c>
      <c r="X17" s="33">
        <v>0</v>
      </c>
      <c r="Y17" s="54"/>
    </row>
    <row r="18" spans="1:25" s="40" customFormat="1" x14ac:dyDescent="0.3">
      <c r="B18" s="35" t="s">
        <v>15</v>
      </c>
      <c r="C18" s="33">
        <v>15335</v>
      </c>
      <c r="D18" s="42"/>
      <c r="E18" s="57">
        <f t="shared" si="0"/>
        <v>18521.671096233586</v>
      </c>
      <c r="G18" s="35"/>
      <c r="H18" s="33">
        <v>19079</v>
      </c>
      <c r="I18" s="33">
        <v>21227</v>
      </c>
      <c r="K18" s="33">
        <v>13172</v>
      </c>
      <c r="L18" s="40">
        <v>15324</v>
      </c>
      <c r="N18" s="33">
        <v>13739</v>
      </c>
      <c r="O18" s="33">
        <v>14809</v>
      </c>
      <c r="Q18" s="33">
        <v>8746</v>
      </c>
      <c r="R18" s="33">
        <v>16068</v>
      </c>
      <c r="S18" s="54"/>
      <c r="T18" s="33">
        <v>7672</v>
      </c>
      <c r="U18" s="33">
        <v>7617</v>
      </c>
      <c r="V18" s="54"/>
      <c r="W18" s="33">
        <v>46487</v>
      </c>
      <c r="X18" s="33">
        <v>45908</v>
      </c>
      <c r="Y18" s="54"/>
    </row>
    <row r="19" spans="1:25" s="34" customFormat="1" x14ac:dyDescent="0.3">
      <c r="A19" s="34" t="s">
        <v>63</v>
      </c>
      <c r="B19" s="34" t="s">
        <v>84</v>
      </c>
      <c r="C19" s="39">
        <f>SUM(C10:C18)</f>
        <v>47014</v>
      </c>
      <c r="D19" s="45">
        <f>AVERAGE(J19,M19,P19,S19,V19,Y19)</f>
        <v>1.2078037884730086</v>
      </c>
      <c r="E19" s="39">
        <f>SUM(E10:E18)</f>
        <v>56783.687311270027</v>
      </c>
      <c r="F19" s="37" t="s">
        <v>121</v>
      </c>
      <c r="H19" s="39">
        <f>SUM(H10:H18)</f>
        <v>77971</v>
      </c>
      <c r="I19" s="39">
        <f>SUM(I10:I18)</f>
        <v>86717</v>
      </c>
      <c r="J19" s="45">
        <f>I19/H19</f>
        <v>1.1121699093252619</v>
      </c>
      <c r="K19" s="39">
        <f>SUM(K11:K18)</f>
        <v>46779</v>
      </c>
      <c r="L19" s="39">
        <f>SUM(L11:L18)</f>
        <v>63653</v>
      </c>
      <c r="M19" s="45">
        <f>L19/K19</f>
        <v>1.3607174159345006</v>
      </c>
      <c r="N19" s="39">
        <f>SUM(N10:N18)</f>
        <v>32824</v>
      </c>
      <c r="O19" s="39">
        <f>SUM(O10:O18)</f>
        <v>41177</v>
      </c>
      <c r="P19" s="45">
        <f>O19/N19</f>
        <v>1.2544784304167682</v>
      </c>
      <c r="Q19" s="39">
        <f>SUM(Q10:Q18)</f>
        <v>28031</v>
      </c>
      <c r="R19" s="39">
        <f>SUM(R10:R18)</f>
        <v>39918</v>
      </c>
      <c r="S19" s="45">
        <f>R19/Q19</f>
        <v>1.4240662124076915</v>
      </c>
      <c r="T19" s="39">
        <f>SUM(T10:T18)</f>
        <v>59374</v>
      </c>
      <c r="U19" s="39">
        <f>SUM(U10:U18)</f>
        <v>60891</v>
      </c>
      <c r="V19" s="45">
        <f>U19/T19</f>
        <v>1.0255499039983831</v>
      </c>
      <c r="W19" s="39">
        <f>SUM(W10:W18)</f>
        <v>223952</v>
      </c>
      <c r="X19" s="39">
        <f>SUM(X10:X18)</f>
        <v>239593</v>
      </c>
      <c r="Y19" s="45">
        <f>X19/W19</f>
        <v>1.0698408587554475</v>
      </c>
    </row>
    <row r="20" spans="1:25" s="40" customFormat="1" x14ac:dyDescent="0.3">
      <c r="D20" s="42"/>
      <c r="E20" s="41"/>
      <c r="K20" s="42"/>
      <c r="M20" s="42"/>
    </row>
    <row r="21" spans="1:25" x14ac:dyDescent="0.3">
      <c r="A21" s="40" t="s">
        <v>110</v>
      </c>
      <c r="B21" s="40"/>
      <c r="C21" s="40"/>
      <c r="D21" s="42"/>
      <c r="E21" s="41"/>
      <c r="F21" s="40"/>
    </row>
    <row r="22" spans="1:25" x14ac:dyDescent="0.3">
      <c r="A22" s="35" t="s">
        <v>112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workbookViewId="0">
      <selection activeCell="I22" sqref="I22"/>
    </sheetView>
  </sheetViews>
  <sheetFormatPr defaultRowHeight="14.4" x14ac:dyDescent="0.3"/>
  <cols>
    <col min="2" max="2" width="16.44140625" bestFit="1" customWidth="1"/>
    <col min="3" max="3" width="13.88671875" bestFit="1" customWidth="1"/>
    <col min="4" max="4" width="9.33203125" bestFit="1" customWidth="1"/>
    <col min="5" max="5" width="13.6640625" bestFit="1" customWidth="1"/>
    <col min="6" max="6" width="1.77734375" customWidth="1"/>
    <col min="7" max="7" width="11.88671875" bestFit="1" customWidth="1"/>
    <col min="8" max="8" width="9.33203125" bestFit="1" customWidth="1"/>
    <col min="9" max="9" width="12.77734375" bestFit="1" customWidth="1"/>
    <col min="10" max="10" width="1.77734375" customWidth="1"/>
    <col min="11" max="11" width="14.44140625" bestFit="1" customWidth="1"/>
    <col min="12" max="12" width="9.77734375" bestFit="1" customWidth="1"/>
    <col min="13" max="13" width="12.77734375" bestFit="1" customWidth="1"/>
  </cols>
  <sheetData>
    <row r="1" spans="1:27" s="35" customFormat="1" x14ac:dyDescent="0.3">
      <c r="A1" s="50" t="s">
        <v>113</v>
      </c>
      <c r="D1" s="36"/>
      <c r="E1" s="38"/>
      <c r="F1" s="38"/>
      <c r="I1" s="40"/>
      <c r="J1" s="40"/>
      <c r="K1" s="40"/>
      <c r="L1" s="40"/>
      <c r="M1" s="42"/>
      <c r="N1" s="40"/>
      <c r="O1" s="42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s="35" customFormat="1" x14ac:dyDescent="0.3">
      <c r="D2" s="36"/>
      <c r="E2" s="38"/>
      <c r="F2" s="38"/>
      <c r="I2" s="40"/>
      <c r="J2" s="40"/>
      <c r="K2" s="40"/>
      <c r="L2" s="40"/>
      <c r="M2" s="42"/>
      <c r="N2" s="40"/>
      <c r="O2" s="42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</row>
    <row r="3" spans="1:27" s="35" customFormat="1" x14ac:dyDescent="0.3">
      <c r="C3" s="34" t="s">
        <v>93</v>
      </c>
      <c r="D3" s="34"/>
      <c r="E3" s="34"/>
      <c r="F3" s="34"/>
      <c r="G3" s="34" t="s">
        <v>68</v>
      </c>
      <c r="H3" s="34"/>
      <c r="I3" s="34"/>
      <c r="J3" s="34"/>
      <c r="K3" s="34" t="s">
        <v>67</v>
      </c>
      <c r="L3" s="34"/>
      <c r="M3" s="43"/>
      <c r="N3" s="34"/>
      <c r="O3" s="34"/>
      <c r="P3" s="43"/>
      <c r="Q3" s="34"/>
      <c r="R3" s="34"/>
      <c r="S3" s="34"/>
      <c r="T3" s="34"/>
      <c r="U3" s="34"/>
      <c r="V3" s="34"/>
      <c r="W3" s="40"/>
      <c r="X3" s="40"/>
      <c r="Y3" s="40"/>
      <c r="Z3" s="40"/>
      <c r="AA3" s="40"/>
    </row>
    <row r="4" spans="1:27" s="35" customFormat="1" x14ac:dyDescent="0.3">
      <c r="A4" s="34" t="s">
        <v>80</v>
      </c>
      <c r="B4" s="34" t="s">
        <v>79</v>
      </c>
      <c r="C4" s="34" t="s">
        <v>99</v>
      </c>
      <c r="D4" s="34" t="s">
        <v>97</v>
      </c>
      <c r="E4" s="46" t="s">
        <v>105</v>
      </c>
      <c r="F4" s="46"/>
      <c r="G4" s="34" t="s">
        <v>100</v>
      </c>
      <c r="H4" s="34" t="s">
        <v>78</v>
      </c>
      <c r="I4" s="52" t="s">
        <v>104</v>
      </c>
      <c r="J4" s="52"/>
      <c r="K4" s="34" t="s">
        <v>101</v>
      </c>
      <c r="L4" s="34" t="s">
        <v>76</v>
      </c>
      <c r="M4" s="52" t="s">
        <v>103</v>
      </c>
      <c r="N4" s="34"/>
      <c r="O4" s="34"/>
      <c r="P4" s="52"/>
      <c r="Q4" s="34"/>
      <c r="R4" s="34"/>
      <c r="S4" s="52"/>
      <c r="T4" s="34"/>
      <c r="U4" s="34"/>
      <c r="V4" s="52"/>
      <c r="W4" s="40"/>
      <c r="X4" s="40"/>
      <c r="Y4" s="40"/>
      <c r="Z4" s="40"/>
      <c r="AA4" s="40"/>
    </row>
    <row r="5" spans="1:27" s="35" customFormat="1" x14ac:dyDescent="0.3">
      <c r="A5" s="34" t="s">
        <v>82</v>
      </c>
      <c r="B5" s="34" t="s">
        <v>98</v>
      </c>
      <c r="C5" s="39">
        <v>36000</v>
      </c>
      <c r="D5" s="39">
        <v>34886</v>
      </c>
      <c r="E5" s="47">
        <f>(D5-C5)/D5</f>
        <v>-3.1932580404746891E-2</v>
      </c>
      <c r="F5" s="47"/>
      <c r="G5" s="39">
        <v>30337</v>
      </c>
      <c r="H5" s="39">
        <v>18219</v>
      </c>
      <c r="I5" s="55">
        <f>(H5-G5)/H5</f>
        <v>-0.66512980953949175</v>
      </c>
      <c r="J5" s="55"/>
      <c r="K5" s="39">
        <v>31000</v>
      </c>
      <c r="L5" s="39">
        <v>16361</v>
      </c>
      <c r="M5" s="55">
        <f>(L5-K5)/L5</f>
        <v>-0.89474970967544776</v>
      </c>
      <c r="N5" s="39"/>
      <c r="O5" s="39"/>
      <c r="P5" s="45"/>
      <c r="Q5" s="39"/>
      <c r="R5" s="39"/>
      <c r="S5" s="45"/>
      <c r="T5" s="39"/>
      <c r="U5" s="39"/>
      <c r="V5" s="45"/>
      <c r="W5" s="40"/>
      <c r="X5" s="40"/>
      <c r="Y5" s="40"/>
      <c r="Z5" s="40"/>
      <c r="AA5" s="40"/>
    </row>
    <row r="6" spans="1:27" s="35" customFormat="1" x14ac:dyDescent="0.3">
      <c r="A6" s="34" t="s">
        <v>83</v>
      </c>
      <c r="B6" s="34" t="s">
        <v>85</v>
      </c>
      <c r="C6" s="39">
        <v>262100</v>
      </c>
      <c r="D6" s="39">
        <v>250327</v>
      </c>
      <c r="E6" s="47">
        <f>(D6-C6)/D6</f>
        <v>-4.7030484126762195E-2</v>
      </c>
      <c r="F6" s="47"/>
      <c r="G6" s="39">
        <v>240789</v>
      </c>
      <c r="H6" s="39">
        <v>254295</v>
      </c>
      <c r="I6" s="55">
        <f>(H6-G6)/H6</f>
        <v>5.3111543679584733E-2</v>
      </c>
      <c r="J6" s="55"/>
      <c r="K6" s="39">
        <v>211013</v>
      </c>
      <c r="L6" s="39">
        <v>214999</v>
      </c>
      <c r="M6" s="55">
        <f>(L6-K6)/L6</f>
        <v>1.8539621114516812E-2</v>
      </c>
      <c r="N6" s="39"/>
      <c r="O6" s="39"/>
      <c r="P6" s="45"/>
      <c r="Q6" s="39"/>
      <c r="R6" s="39"/>
      <c r="S6" s="45"/>
      <c r="T6" s="39"/>
      <c r="U6" s="39"/>
      <c r="V6" s="45"/>
      <c r="W6" s="40"/>
      <c r="X6" s="40"/>
      <c r="Y6" s="40"/>
      <c r="Z6" s="40"/>
      <c r="AA6" s="40"/>
    </row>
    <row r="7" spans="1:27" s="35" customFormat="1" x14ac:dyDescent="0.3">
      <c r="B7" s="35" t="s">
        <v>86</v>
      </c>
      <c r="C7" s="33">
        <v>350</v>
      </c>
      <c r="D7" s="33">
        <v>289</v>
      </c>
      <c r="E7" s="48"/>
      <c r="F7" s="48"/>
      <c r="G7" s="33">
        <v>6</v>
      </c>
      <c r="H7" s="33">
        <v>4</v>
      </c>
      <c r="I7" s="56"/>
      <c r="J7" s="56"/>
      <c r="K7" s="33">
        <v>2477</v>
      </c>
      <c r="L7" s="33">
        <v>3564</v>
      </c>
      <c r="M7" s="56"/>
      <c r="N7" s="33"/>
      <c r="O7" s="33"/>
      <c r="P7" s="54"/>
      <c r="Q7" s="33"/>
      <c r="R7" s="33"/>
      <c r="S7" s="54"/>
      <c r="T7" s="33"/>
      <c r="U7" s="33"/>
      <c r="V7" s="54"/>
      <c r="W7" s="40"/>
      <c r="X7" s="40"/>
      <c r="Y7" s="40"/>
      <c r="Z7" s="40"/>
      <c r="AA7" s="40"/>
    </row>
    <row r="8" spans="1:27" s="35" customFormat="1" x14ac:dyDescent="0.3">
      <c r="B8" s="35" t="s">
        <v>87</v>
      </c>
      <c r="C8" s="33">
        <v>50000</v>
      </c>
      <c r="D8" s="33">
        <v>22158</v>
      </c>
      <c r="E8" s="48"/>
      <c r="F8" s="48"/>
      <c r="G8" s="33">
        <v>65008</v>
      </c>
      <c r="H8" s="33">
        <v>74528</v>
      </c>
      <c r="I8" s="56"/>
      <c r="J8" s="56"/>
      <c r="K8" s="33">
        <v>50000</v>
      </c>
      <c r="L8" s="33">
        <v>77022</v>
      </c>
      <c r="M8" s="56"/>
      <c r="N8" s="33"/>
      <c r="O8" s="33"/>
      <c r="P8" s="54"/>
      <c r="Q8" s="33"/>
      <c r="R8" s="33"/>
      <c r="S8" s="54"/>
      <c r="T8" s="33"/>
      <c r="U8" s="33"/>
      <c r="V8" s="54"/>
      <c r="W8" s="40"/>
      <c r="X8" s="40"/>
      <c r="Y8" s="40"/>
      <c r="Z8" s="40"/>
      <c r="AA8" s="40"/>
    </row>
    <row r="9" spans="1:27" s="35" customFormat="1" x14ac:dyDescent="0.3">
      <c r="A9" s="34" t="s">
        <v>62</v>
      </c>
      <c r="B9" s="34" t="s">
        <v>84</v>
      </c>
      <c r="C9" s="39">
        <f>SUM(C7:C8)</f>
        <v>50350</v>
      </c>
      <c r="D9" s="39">
        <f>SUM(D7:D8)</f>
        <v>22447</v>
      </c>
      <c r="E9" s="47">
        <f>(D9-C9)/D9</f>
        <v>-1.2430614335991446</v>
      </c>
      <c r="F9" s="47"/>
      <c r="G9" s="39">
        <f>SUM(G7:G8)</f>
        <v>65014</v>
      </c>
      <c r="H9" s="39">
        <f>SUM(H7:H8)</f>
        <v>74532</v>
      </c>
      <c r="I9" s="55">
        <f>(H9-G9)/H9</f>
        <v>0.12770353673589868</v>
      </c>
      <c r="J9" s="55"/>
      <c r="K9" s="39">
        <f>SUM(K7:K8)</f>
        <v>52477</v>
      </c>
      <c r="L9" s="39">
        <f>SUM(L7:L8)</f>
        <v>80586</v>
      </c>
      <c r="M9" s="55">
        <f>(L9-K9)/L9</f>
        <v>0.34880748517112153</v>
      </c>
      <c r="N9" s="39"/>
      <c r="O9" s="39"/>
      <c r="P9" s="45"/>
      <c r="Q9" s="39"/>
      <c r="R9" s="39"/>
      <c r="S9" s="45"/>
      <c r="T9" s="39"/>
      <c r="U9" s="39"/>
      <c r="V9" s="45"/>
      <c r="W9" s="40"/>
      <c r="X9" s="40"/>
      <c r="Y9" s="40"/>
      <c r="Z9" s="40"/>
      <c r="AA9" s="40"/>
    </row>
    <row r="10" spans="1:27" s="35" customFormat="1" x14ac:dyDescent="0.3">
      <c r="A10" s="40"/>
      <c r="B10" s="40" t="s">
        <v>7</v>
      </c>
      <c r="C10" s="40"/>
      <c r="D10" s="33"/>
      <c r="E10" s="49"/>
      <c r="F10" s="49"/>
      <c r="G10" s="40"/>
      <c r="H10" s="33"/>
      <c r="I10" s="56"/>
      <c r="J10" s="56"/>
      <c r="K10" s="40"/>
      <c r="L10" s="40"/>
      <c r="M10" s="49"/>
      <c r="N10" s="40"/>
      <c r="O10" s="40"/>
      <c r="P10" s="40"/>
      <c r="Q10" s="33"/>
      <c r="R10" s="33"/>
      <c r="S10" s="53"/>
      <c r="T10" s="33"/>
      <c r="U10" s="33"/>
      <c r="V10" s="53"/>
      <c r="W10" s="40"/>
      <c r="X10" s="40"/>
      <c r="Y10" s="40"/>
      <c r="Z10" s="40"/>
      <c r="AA10" s="40"/>
    </row>
    <row r="11" spans="1:27" s="35" customFormat="1" x14ac:dyDescent="0.3">
      <c r="A11" s="40"/>
      <c r="B11" s="35" t="s">
        <v>8</v>
      </c>
      <c r="C11" s="33">
        <v>29200</v>
      </c>
      <c r="D11" s="33">
        <v>29180</v>
      </c>
      <c r="E11" s="48"/>
      <c r="F11" s="48"/>
      <c r="G11" s="33">
        <v>19738</v>
      </c>
      <c r="H11" s="33">
        <v>21155</v>
      </c>
      <c r="I11" s="56"/>
      <c r="J11" s="56"/>
      <c r="K11" s="33">
        <v>10000</v>
      </c>
      <c r="L11" s="33">
        <v>8329</v>
      </c>
      <c r="M11" s="56"/>
      <c r="N11" s="33"/>
      <c r="O11" s="33"/>
      <c r="P11" s="54"/>
      <c r="Q11" s="33"/>
      <c r="R11" s="33"/>
      <c r="S11" s="54"/>
      <c r="T11" s="33"/>
      <c r="U11" s="33"/>
      <c r="V11" s="54"/>
      <c r="W11" s="40"/>
      <c r="X11" s="40"/>
      <c r="Y11" s="40"/>
      <c r="Z11" s="40"/>
      <c r="AA11" s="40"/>
    </row>
    <row r="12" spans="1:27" s="35" customFormat="1" x14ac:dyDescent="0.3">
      <c r="A12" s="40"/>
      <c r="B12" s="35" t="s">
        <v>3</v>
      </c>
      <c r="C12" s="40"/>
      <c r="D12" s="33"/>
      <c r="E12" s="49"/>
      <c r="F12" s="49"/>
      <c r="G12" s="40"/>
      <c r="H12" s="33"/>
      <c r="I12" s="56"/>
      <c r="J12" s="56"/>
      <c r="K12" s="41"/>
      <c r="L12" s="40"/>
      <c r="M12" s="49"/>
      <c r="N12" s="40"/>
      <c r="O12" s="40"/>
      <c r="P12" s="40"/>
      <c r="Q12" s="33"/>
      <c r="R12" s="33"/>
      <c r="S12" s="54"/>
      <c r="T12" s="33"/>
      <c r="U12" s="33"/>
      <c r="V12" s="54"/>
      <c r="W12" s="40"/>
      <c r="X12" s="40"/>
      <c r="Y12" s="40"/>
      <c r="Z12" s="40"/>
      <c r="AA12" s="40"/>
    </row>
    <row r="13" spans="1:27" s="35" customFormat="1" x14ac:dyDescent="0.3">
      <c r="A13" s="40"/>
      <c r="B13" s="35" t="s">
        <v>88</v>
      </c>
      <c r="C13" s="33">
        <v>26500</v>
      </c>
      <c r="D13" s="33">
        <v>27955</v>
      </c>
      <c r="E13" s="48"/>
      <c r="F13" s="48"/>
      <c r="G13" s="33">
        <v>19990</v>
      </c>
      <c r="H13" s="33">
        <v>20539</v>
      </c>
      <c r="I13" s="56"/>
      <c r="J13" s="56"/>
      <c r="K13" s="33">
        <v>8992</v>
      </c>
      <c r="L13" s="33">
        <v>10102</v>
      </c>
      <c r="M13" s="56"/>
      <c r="N13" s="33"/>
      <c r="O13" s="33"/>
      <c r="P13" s="54"/>
      <c r="Q13" s="33"/>
      <c r="R13" s="33"/>
      <c r="S13" s="54"/>
      <c r="T13" s="33"/>
      <c r="U13" s="33"/>
      <c r="V13" s="54"/>
      <c r="W13" s="40"/>
      <c r="X13" s="40"/>
      <c r="Y13" s="40"/>
      <c r="Z13" s="40"/>
      <c r="AA13" s="40"/>
    </row>
    <row r="14" spans="1:27" s="35" customFormat="1" x14ac:dyDescent="0.3">
      <c r="A14" s="40"/>
      <c r="B14" s="35" t="s">
        <v>92</v>
      </c>
      <c r="C14" s="40">
        <v>0</v>
      </c>
      <c r="D14" s="33">
        <v>0</v>
      </c>
      <c r="E14" s="49"/>
      <c r="F14" s="49"/>
      <c r="G14" s="33">
        <v>0</v>
      </c>
      <c r="H14" s="33">
        <v>0</v>
      </c>
      <c r="I14" s="56"/>
      <c r="J14" s="56"/>
      <c r="K14" s="40">
        <v>0</v>
      </c>
      <c r="L14" s="40">
        <v>0</v>
      </c>
      <c r="M14" s="56"/>
      <c r="N14" s="40"/>
      <c r="O14" s="40"/>
      <c r="P14" s="40"/>
      <c r="Q14" s="33"/>
      <c r="R14" s="33"/>
      <c r="S14" s="53"/>
      <c r="T14" s="33"/>
      <c r="U14" s="33"/>
      <c r="V14" s="53"/>
      <c r="W14" s="40"/>
      <c r="X14" s="40"/>
      <c r="Y14" s="40"/>
      <c r="Z14" s="40"/>
      <c r="AA14" s="40"/>
    </row>
    <row r="15" spans="1:27" s="35" customFormat="1" x14ac:dyDescent="0.3">
      <c r="A15" s="40"/>
      <c r="B15" s="35" t="s">
        <v>12</v>
      </c>
      <c r="C15" s="33">
        <v>5750</v>
      </c>
      <c r="D15" s="33">
        <v>5749</v>
      </c>
      <c r="E15" s="48"/>
      <c r="F15" s="48"/>
      <c r="G15" s="33">
        <v>4178</v>
      </c>
      <c r="H15" s="33">
        <v>4078</v>
      </c>
      <c r="I15" s="56"/>
      <c r="J15" s="56"/>
      <c r="K15" s="33">
        <v>5054</v>
      </c>
      <c r="L15" s="33">
        <v>5267</v>
      </c>
      <c r="M15" s="49"/>
      <c r="N15" s="33"/>
      <c r="O15" s="33"/>
      <c r="P15" s="54"/>
      <c r="Q15" s="33"/>
      <c r="R15" s="33"/>
      <c r="S15" s="54"/>
      <c r="T15" s="33"/>
      <c r="U15" s="33"/>
      <c r="V15" s="54"/>
      <c r="W15" s="40"/>
      <c r="X15" s="40"/>
      <c r="Y15" s="40"/>
      <c r="Z15" s="40"/>
      <c r="AA15" s="40"/>
    </row>
    <row r="16" spans="1:27" s="35" customFormat="1" x14ac:dyDescent="0.3">
      <c r="A16" s="40"/>
      <c r="B16" s="35" t="s">
        <v>89</v>
      </c>
      <c r="C16" s="33">
        <v>0</v>
      </c>
      <c r="D16" s="33">
        <v>0</v>
      </c>
      <c r="E16" s="48"/>
      <c r="F16" s="48"/>
      <c r="G16" s="33">
        <v>0</v>
      </c>
      <c r="H16" s="33">
        <v>2557</v>
      </c>
      <c r="I16" s="56"/>
      <c r="J16" s="56"/>
      <c r="K16" s="33">
        <v>3772</v>
      </c>
      <c r="L16" s="33">
        <v>2670</v>
      </c>
      <c r="M16" s="56"/>
      <c r="N16" s="33"/>
      <c r="O16" s="33"/>
      <c r="P16" s="54"/>
      <c r="Q16" s="33"/>
      <c r="R16" s="33"/>
      <c r="S16" s="54"/>
      <c r="T16" s="40"/>
      <c r="U16" s="33"/>
      <c r="V16" s="54"/>
      <c r="W16" s="40"/>
      <c r="X16" s="40"/>
      <c r="Y16" s="40"/>
      <c r="Z16" s="40"/>
      <c r="AA16" s="40"/>
    </row>
    <row r="17" spans="1:27" s="35" customFormat="1" x14ac:dyDescent="0.3">
      <c r="A17" s="40"/>
      <c r="B17" s="35" t="s">
        <v>13</v>
      </c>
      <c r="C17" s="33">
        <v>2500</v>
      </c>
      <c r="D17" s="33">
        <v>2606</v>
      </c>
      <c r="E17" s="48"/>
      <c r="F17" s="48"/>
      <c r="G17" s="33"/>
      <c r="I17" s="49"/>
      <c r="J17" s="49"/>
      <c r="K17" s="40"/>
      <c r="L17" s="40"/>
      <c r="M17" s="49"/>
      <c r="N17" s="42"/>
      <c r="O17" s="40"/>
      <c r="P17" s="40"/>
      <c r="Q17" s="33"/>
      <c r="R17" s="33"/>
      <c r="S17" s="54"/>
      <c r="T17" s="33"/>
      <c r="U17" s="33"/>
      <c r="V17" s="54"/>
      <c r="W17" s="40"/>
      <c r="X17" s="40"/>
      <c r="Y17" s="40"/>
      <c r="Z17" s="40"/>
      <c r="AA17" s="40"/>
    </row>
    <row r="18" spans="1:27" s="35" customFormat="1" x14ac:dyDescent="0.3">
      <c r="A18" s="40"/>
      <c r="B18" s="35" t="s">
        <v>15</v>
      </c>
      <c r="C18" s="33">
        <v>21250</v>
      </c>
      <c r="D18" s="33">
        <v>21227</v>
      </c>
      <c r="E18" s="48"/>
      <c r="F18" s="48"/>
      <c r="G18" s="33">
        <v>15039</v>
      </c>
      <c r="H18" s="33">
        <v>15324</v>
      </c>
      <c r="I18" s="49"/>
      <c r="J18" s="49"/>
      <c r="K18" s="33">
        <v>19412</v>
      </c>
      <c r="L18" s="33">
        <v>14809</v>
      </c>
      <c r="M18" s="49"/>
      <c r="N18" s="33"/>
      <c r="O18" s="33"/>
      <c r="P18" s="54"/>
      <c r="Q18" s="33"/>
      <c r="R18" s="33"/>
      <c r="S18" s="54"/>
      <c r="T18" s="33"/>
      <c r="U18" s="33"/>
      <c r="V18" s="54"/>
      <c r="W18" s="40"/>
      <c r="X18" s="40"/>
      <c r="Y18" s="40"/>
      <c r="Z18" s="40"/>
      <c r="AA18" s="40"/>
    </row>
    <row r="19" spans="1:27" s="35" customFormat="1" x14ac:dyDescent="0.3">
      <c r="A19" s="34" t="s">
        <v>63</v>
      </c>
      <c r="B19" s="34" t="s">
        <v>84</v>
      </c>
      <c r="C19" s="39">
        <f>SUM(C10:C18)</f>
        <v>85200</v>
      </c>
      <c r="D19" s="39">
        <f>SUM(D10:D18)</f>
        <v>86717</v>
      </c>
      <c r="E19" s="47">
        <f>(D19-C19)/D19</f>
        <v>1.7493686359076076E-2</v>
      </c>
      <c r="F19" s="47"/>
      <c r="G19" s="39">
        <f>SUM(G11:G18)</f>
        <v>58945</v>
      </c>
      <c r="H19" s="39">
        <f>SUM(H11:H18)</f>
        <v>63653</v>
      </c>
      <c r="I19" s="55">
        <f>(H19-G19)/H19</f>
        <v>7.396352096523337E-2</v>
      </c>
      <c r="J19" s="55"/>
      <c r="K19" s="39">
        <f>SUM(K11:K18)</f>
        <v>47230</v>
      </c>
      <c r="L19" s="39">
        <f>SUM(L10:L18)</f>
        <v>41177</v>
      </c>
      <c r="M19" s="55">
        <f>(L19-K19)/L19</f>
        <v>-0.14699953857736114</v>
      </c>
      <c r="N19" s="39"/>
      <c r="O19" s="39"/>
      <c r="P19" s="45"/>
      <c r="Q19" s="39"/>
      <c r="R19" s="39"/>
      <c r="S19" s="45"/>
      <c r="T19" s="39"/>
      <c r="U19" s="39"/>
      <c r="V19" s="45"/>
      <c r="W19" s="40"/>
      <c r="X19" s="40"/>
      <c r="Y19" s="40"/>
      <c r="Z19" s="40"/>
      <c r="AA19" s="40"/>
    </row>
    <row r="20" spans="1:27" s="34" customFormat="1" x14ac:dyDescent="0.3">
      <c r="A20" s="34" t="s">
        <v>106</v>
      </c>
      <c r="B20" s="34" t="s">
        <v>107</v>
      </c>
      <c r="C20" s="39">
        <f>SUM(C19+C9+C6+C5)</f>
        <v>433650</v>
      </c>
      <c r="D20" s="39">
        <f>SUM(D19+D9+D6+D5)</f>
        <v>394377</v>
      </c>
      <c r="E20" s="47">
        <f>(D20-C20)/D20</f>
        <v>-9.9582379296967116E-2</v>
      </c>
      <c r="F20" s="47"/>
      <c r="G20" s="39">
        <f>SUM(G19+G9+G6+G5)</f>
        <v>395085</v>
      </c>
      <c r="H20" s="39">
        <f>SUM(H19+H9+H6+H5)</f>
        <v>410699</v>
      </c>
      <c r="I20" s="55">
        <f>(H20-G20)/H20</f>
        <v>3.8018110587072287E-2</v>
      </c>
      <c r="J20" s="55"/>
      <c r="K20" s="39">
        <f>SUM(K19+K9+K6+K5)</f>
        <v>341720</v>
      </c>
      <c r="L20" s="39">
        <f>SUM(L19+L9+L6+L5)</f>
        <v>353123</v>
      </c>
      <c r="M20" s="55">
        <f>(L20-K20)/L20</f>
        <v>3.2291864307904046E-2</v>
      </c>
      <c r="O20" s="43"/>
    </row>
    <row r="22" spans="1:27" x14ac:dyDescent="0.3">
      <c r="A22" s="35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CJM Stock assess input</vt:lpstr>
      <vt:lpstr>2016 Catch projections</vt:lpstr>
      <vt:lpstr>Previous prediction accuracy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cloveridge</dc:creator>
  <cp:lastModifiedBy>cloveridge</cp:lastModifiedBy>
  <dcterms:created xsi:type="dcterms:W3CDTF">2016-09-02T01:53:23Z</dcterms:created>
  <dcterms:modified xsi:type="dcterms:W3CDTF">2016-09-27T23:13:39Z</dcterms:modified>
</cp:coreProperties>
</file>